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32760" yWindow="32760" windowWidth="28800" windowHeight="13965" tabRatio="358" activeTab="6"/>
  </bookViews>
  <sheets>
    <sheet name="Daten1" sheetId="1" r:id="rId1"/>
    <sheet name="Daten2" sheetId="2" r:id="rId2"/>
    <sheet name="Tabelle1" sheetId="3" r:id="rId3"/>
    <sheet name="Tabelle2" sheetId="4" r:id="rId4"/>
    <sheet name="UWert1" sheetId="5" r:id="rId5"/>
    <sheet name="UWert2" sheetId="6" r:id="rId6"/>
    <sheet name="Kundenansicht" sheetId="7" r:id="rId7"/>
  </sheets>
  <externalReferences>
    <externalReference r:id="rId10"/>
  </externalReferences>
  <definedNames>
    <definedName name="_xlfn._FV" hidden="1">#NAME?</definedName>
    <definedName name="_xlnm.Print_Area" localSheetId="6">'Kundenansicht'!$A$1:$U$40</definedName>
  </definedNames>
  <calcPr fullCalcOnLoad="1"/>
</workbook>
</file>

<file path=xl/sharedStrings.xml><?xml version="1.0" encoding="utf-8"?>
<sst xmlns="http://schemas.openxmlformats.org/spreadsheetml/2006/main" count="1821" uniqueCount="279">
  <si>
    <t>Dichtungsbahnen und Schutzfolien</t>
  </si>
  <si>
    <t/>
  </si>
  <si>
    <t>Dampfbremse bituminös</t>
  </si>
  <si>
    <t>Masse</t>
  </si>
  <si>
    <t>kg</t>
  </si>
  <si>
    <t>Dampfbremse Polyethylen (PE)</t>
  </si>
  <si>
    <t>Dichtungsbahn bituminös</t>
  </si>
  <si>
    <t>Dichtungsbahn Gummi (EPDM)</t>
  </si>
  <si>
    <t>Kraftpapier</t>
  </si>
  <si>
    <t>Polyethylenfolie (PE)</t>
  </si>
  <si>
    <t>Polyethylenvlies (PE)</t>
  </si>
  <si>
    <t>Wärmedämmstoffe</t>
  </si>
  <si>
    <t>Glaswolle</t>
  </si>
  <si>
    <t>Korkplatte</t>
  </si>
  <si>
    <t>Phenolharz (PF)</t>
  </si>
  <si>
    <t>Polystyrol expandiert (EPS)</t>
  </si>
  <si>
    <t>Polystyrol extrudiert (XPS)</t>
  </si>
  <si>
    <t>Schaumglas</t>
  </si>
  <si>
    <t>Steinwolle</t>
  </si>
  <si>
    <t>UBP</t>
  </si>
  <si>
    <t>Total</t>
  </si>
  <si>
    <t>Dichtungsbahn TPO</t>
  </si>
  <si>
    <t>kg/m²</t>
  </si>
  <si>
    <t>UBP/m²</t>
  </si>
  <si>
    <t>Sarnavap 1000E</t>
  </si>
  <si>
    <t>Sarnavap 2000E</t>
  </si>
  <si>
    <t>Sarnafil TG 66-15</t>
  </si>
  <si>
    <t>mm</t>
  </si>
  <si>
    <t>pro kg</t>
  </si>
  <si>
    <t>kg/m³</t>
  </si>
  <si>
    <t>Polyurethan PU</t>
  </si>
  <si>
    <t>Dampfbremsen</t>
  </si>
  <si>
    <t>Dichtungsbahnen</t>
  </si>
  <si>
    <t>Produkte</t>
  </si>
  <si>
    <t>Steinwolle 120 kg/m³</t>
  </si>
  <si>
    <t>Korkplatten 150 kg/m³</t>
  </si>
  <si>
    <t>S-Therm Roof / S-Therm Plus</t>
  </si>
  <si>
    <t>Dicke</t>
  </si>
  <si>
    <t>Dampfbremse</t>
  </si>
  <si>
    <t>Wärmedämmung</t>
  </si>
  <si>
    <t>Sarnafil TG 66-18</t>
  </si>
  <si>
    <t>Sarnafil TG 66-20</t>
  </si>
  <si>
    <t>Systemaufbau 1</t>
  </si>
  <si>
    <t>Dicke in mm</t>
  </si>
  <si>
    <t>Dicken</t>
  </si>
  <si>
    <t>Abdichtung</t>
  </si>
  <si>
    <t>UBP/1000 m²</t>
  </si>
  <si>
    <t>Systemaufbau 2</t>
  </si>
  <si>
    <t>Polyurethan 160 mm</t>
  </si>
  <si>
    <t>S-Therm Plus 160 mm</t>
  </si>
  <si>
    <t>bituminös 2 lagig 3/5</t>
  </si>
  <si>
    <t>Dieseauto</t>
  </si>
  <si>
    <t>UBP/km</t>
  </si>
  <si>
    <t>km</t>
  </si>
  <si>
    <t>Mehrbelastung Systemaufbau</t>
  </si>
  <si>
    <t xml:space="preserve">km </t>
  </si>
  <si>
    <t>ist gleich gross wie eine Dieselautofahrt von</t>
  </si>
  <si>
    <t>Dichtungsbahn</t>
  </si>
  <si>
    <t>Systemvergleich</t>
  </si>
  <si>
    <t>S-Therm Roof/Plus</t>
  </si>
  <si>
    <t>Bitumen 2lagig 3/5</t>
  </si>
  <si>
    <t>Polyurethan</t>
  </si>
  <si>
    <t>m2</t>
  </si>
  <si>
    <t>1 m2</t>
  </si>
  <si>
    <t>Polystyrol extrudiert</t>
  </si>
  <si>
    <t>2-lagige Verlegung!</t>
  </si>
  <si>
    <t>Heissbitumen 7 kg</t>
  </si>
  <si>
    <t>Polyurethan PU MV</t>
  </si>
  <si>
    <t>Lambda 0.028 / Bituminöse Abdichtung</t>
  </si>
  <si>
    <t>Lambda 0.029 / Sarnafil TG 66-18</t>
  </si>
  <si>
    <t>Lambda 0.027 / Bituminöse Abdichtung</t>
  </si>
  <si>
    <t>Lambda 0.026 / Bituminöse Abdichtung</t>
  </si>
  <si>
    <t>Lambda 0.038 / Sarnafil TG 66-18</t>
  </si>
  <si>
    <t>Lambda 0.046 / Bituminöse Abdichtung</t>
  </si>
  <si>
    <t>Lambda 0.041 / Bituminöse Abdichtung</t>
  </si>
  <si>
    <t>nicht korrigiert</t>
  </si>
  <si>
    <t>30%</t>
  </si>
  <si>
    <t>korrigiert</t>
  </si>
  <si>
    <t>320 mm</t>
  </si>
  <si>
    <t>Bituminös 5 mm / Lambda 0.036 + 30% Zuschlag</t>
  </si>
  <si>
    <t>SIA 380/1:2009</t>
  </si>
  <si>
    <t>Dicke WD</t>
  </si>
  <si>
    <t>0.766 (Umkehrdach)</t>
  </si>
  <si>
    <t>0.514 (Umkehrdach)</t>
  </si>
  <si>
    <t>0.421 (Umkehrdach)</t>
  </si>
  <si>
    <t>0.356 (Umkehrdach)</t>
  </si>
  <si>
    <t>0.309 (Umkehrdach)</t>
  </si>
  <si>
    <t>0.273 (Umkehrdach)</t>
  </si>
  <si>
    <t>0.244 (Umkehrdach)</t>
  </si>
  <si>
    <t>0.221 (Umkehrdach)</t>
  </si>
  <si>
    <t>0.203 (Umkehrdach)</t>
  </si>
  <si>
    <t>0.186 (Umkehrdach)</t>
  </si>
  <si>
    <t>0.173 (Umkehrdach)</t>
  </si>
  <si>
    <t>0.161 (Umkehrdach)</t>
  </si>
  <si>
    <t>0.151 (Umkehrdach)</t>
  </si>
  <si>
    <t>Polyurethan MV</t>
  </si>
  <si>
    <t>Polyurethan Alu</t>
  </si>
  <si>
    <t>Polyurethan PU Alu</t>
  </si>
  <si>
    <t>Lambda 0.034 / Sarnafil TG 66-18</t>
  </si>
  <si>
    <t>Lambda 0.021 / Bituminöse Abdichtung</t>
  </si>
  <si>
    <t>Lambda 0.023 / Bituminöse Abdichtung</t>
  </si>
  <si>
    <t>Lambda 0.023  / Bituminöse Abdichtung</t>
  </si>
  <si>
    <t>Sarnafil TG 37-12</t>
  </si>
  <si>
    <t>Wurzelschutz TPO 1.2 mm</t>
  </si>
  <si>
    <t xml:space="preserve">mit Wurzelschutz TPO 1.20 mm </t>
  </si>
  <si>
    <t>KBOB Umweltbelastungspunkte UBP 2016 Systemrechner</t>
  </si>
  <si>
    <t>Purne novoPIR 021</t>
  </si>
  <si>
    <t>bituminös EVA 35</t>
  </si>
  <si>
    <t>bituminös EP5</t>
  </si>
  <si>
    <t>bituminös Alu TS</t>
  </si>
  <si>
    <t>Puren novoPIR 021</t>
  </si>
  <si>
    <t>Puren novoPIR 021 60 mm</t>
  </si>
  <si>
    <t>Puren novoPIR 021 80 mm</t>
  </si>
  <si>
    <t>Puren novoPIR 021 100 mm</t>
  </si>
  <si>
    <t>Puren novoPIR 021 120 mm</t>
  </si>
  <si>
    <t>Puren novoPIR 021 140 mm</t>
  </si>
  <si>
    <t>Puren novoPIR 021 160 mm</t>
  </si>
  <si>
    <t>Puren novoPIR 021 180 mm</t>
  </si>
  <si>
    <t>Puren novoPIR 021 200 mm</t>
  </si>
  <si>
    <t>Puren novoPIR 021 220 mm</t>
  </si>
  <si>
    <t>Puren novoPIR 021 240 mm</t>
  </si>
  <si>
    <t>Puren novoPIR 021 260 mm</t>
  </si>
  <si>
    <t>Puren novoPIR 021 280 mm</t>
  </si>
  <si>
    <t>Puren novoPIR 021 300 mm</t>
  </si>
  <si>
    <t>Dieselauto</t>
  </si>
  <si>
    <t>SikaRoof AT-15</t>
  </si>
  <si>
    <t>SikaRoof AT-18</t>
  </si>
  <si>
    <t>SikaRoof AT-20</t>
  </si>
  <si>
    <t>EPDM 1.80 mm</t>
  </si>
  <si>
    <t>EPDM 1.50 mm</t>
  </si>
  <si>
    <t>Kein Wurzelschutz nötig</t>
  </si>
  <si>
    <t>www.sikadach.ch</t>
  </si>
  <si>
    <t>© Sika Schweiz AG 2021 / V02.21</t>
  </si>
  <si>
    <t>Calcolatore eco Sistemi per tetti Sika</t>
  </si>
  <si>
    <t>Scelga le stratigrafie da confrontare *</t>
  </si>
  <si>
    <t xml:space="preserve">Per favore inserire la superficie del tetto: </t>
  </si>
  <si>
    <t>* Indicazione: per un confronto corretto, p.f. scegliere sistemi con stratigrafie aventi un valore-U analogo</t>
  </si>
  <si>
    <t>Stratigrafia 2</t>
  </si>
  <si>
    <r>
      <t xml:space="preserve">Stratigrafia 1: </t>
    </r>
    <r>
      <rPr>
        <b/>
        <sz val="16"/>
        <rFont val="Calibri"/>
        <family val="2"/>
      </rPr>
      <t>tetto Sika TPO</t>
    </r>
  </si>
  <si>
    <t>valore-U:</t>
  </si>
  <si>
    <t>Freno vapore</t>
  </si>
  <si>
    <t xml:space="preserve">Isolamento termico     </t>
  </si>
  <si>
    <t>Manto impermeabile</t>
  </si>
  <si>
    <t xml:space="preserve">Isolamento termico </t>
  </si>
  <si>
    <t>Totale PIA stratigrafia 1</t>
  </si>
  <si>
    <t>Totale PIA stratigrafia 2</t>
  </si>
  <si>
    <t>kg in meno.</t>
  </si>
  <si>
    <t xml:space="preserve">Fonte: bilancio ecolgico/PIA: KBOB, stato 2009/1:2016: </t>
  </si>
  <si>
    <t>Tutte le informazioni sono indicative</t>
  </si>
  <si>
    <t xml:space="preserve">Sapete che quando progettate un immobile, 
influenzate anche l'impatto ambientale per i decenni successivi? </t>
  </si>
  <si>
    <t>Fonte: dati di bilancio ecologico KBOB</t>
  </si>
  <si>
    <t>Fonte: quarks.de</t>
  </si>
  <si>
    <t>senza</t>
  </si>
  <si>
    <t>bituminoso EVA 35</t>
  </si>
  <si>
    <r>
      <t xml:space="preserve">Bituminoso 2 strati 3 und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mm</t>
    </r>
  </si>
  <si>
    <t>bituminoso EP5</t>
  </si>
  <si>
    <t>Bituminoss  2 strati 3 und 4 mm</t>
  </si>
  <si>
    <t>bituminoso Alu TS</t>
  </si>
  <si>
    <t>Bituminoso 3 und 5 mm + KDB 1.2</t>
  </si>
  <si>
    <t>Bituminoso 3 und 4 mm + KDB 1.2</t>
  </si>
  <si>
    <r>
      <t xml:space="preserve">Bituminoss 2 strati 3 und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mm</t>
    </r>
  </si>
  <si>
    <t>Bituminoso  2 strati 3 und 4 mm</t>
  </si>
  <si>
    <r>
      <t xml:space="preserve">Bituminoso 2 strati 3 e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mm</t>
    </r>
  </si>
  <si>
    <t>Bituminoso  2 strati 3 e 4 mm</t>
  </si>
  <si>
    <t>Bituminoso 1 strati 5 mm</t>
  </si>
  <si>
    <t>Bituminoso 3 e 5 mm + KDB 1.2</t>
  </si>
  <si>
    <t>Bituminoso 3 e 4 mm + KDB 1.2</t>
  </si>
  <si>
    <t>EPS grigio 029 60 mm</t>
  </si>
  <si>
    <t>EPS grigio 029 80 mm</t>
  </si>
  <si>
    <t>EPS grigio 029 100 mm</t>
  </si>
  <si>
    <t>EPS grigio 029 120 mm</t>
  </si>
  <si>
    <t>EPS grigio 029 140 mm</t>
  </si>
  <si>
    <t>EPS grigio 029 160 mm</t>
  </si>
  <si>
    <t>EPS grigio 029 180 mm</t>
  </si>
  <si>
    <t>EPS grigio 029 200 mm</t>
  </si>
  <si>
    <t>EPS grigio 029 220 mm</t>
  </si>
  <si>
    <t>EPS grigio 029 240 mm</t>
  </si>
  <si>
    <t>EPS grigio 029 260 mm</t>
  </si>
  <si>
    <t>EPS grigio 029 280 mm</t>
  </si>
  <si>
    <t>EPS grigio 029 300 mm</t>
  </si>
  <si>
    <t>EPS bianco 034 60 mm</t>
  </si>
  <si>
    <t>EPS bianco 034 80 mm</t>
  </si>
  <si>
    <t>EPS bianco 034 100 mm</t>
  </si>
  <si>
    <t>EPS bianco 034 120 mm</t>
  </si>
  <si>
    <t>EPS bianco 034 140 mm</t>
  </si>
  <si>
    <t>EPS bianco 034 160 mm</t>
  </si>
  <si>
    <t>EPS bianco 034 180 mm</t>
  </si>
  <si>
    <t>EPS bianco 034 200 mm</t>
  </si>
  <si>
    <t>EPS bianco 034 220 mm</t>
  </si>
  <si>
    <t>EPS bianco 034 240 mm</t>
  </si>
  <si>
    <t>EPS bianco 034 260 mm</t>
  </si>
  <si>
    <t>EPS bianco 034 280 mm</t>
  </si>
  <si>
    <t>EPS bianco 034 300 mm</t>
  </si>
  <si>
    <t>Poliuretano PU FM 50 mm</t>
  </si>
  <si>
    <t>Poliuretano PU FM 60 mm</t>
  </si>
  <si>
    <t>Poliuretano PU FM 80 mm</t>
  </si>
  <si>
    <t>Poliuretano PU FM 100 mm</t>
  </si>
  <si>
    <t>Poliuretano PU FM 120 mm</t>
  </si>
  <si>
    <t>Poliuretano PU FM 140 mm</t>
  </si>
  <si>
    <t>Poliuretano PU FM 160 mm</t>
  </si>
  <si>
    <t>Poliuretano PU FM 180 mm</t>
  </si>
  <si>
    <t>Poliuretano PU FM 200 mm</t>
  </si>
  <si>
    <t>Poliuretano PU FM 220 mm</t>
  </si>
  <si>
    <t>Poliuretano PU FM 240 mm</t>
  </si>
  <si>
    <t>Poliuretano PU FM 260 mm</t>
  </si>
  <si>
    <t>Poliuretano PU FM 280 mm</t>
  </si>
  <si>
    <t>Poliuretano PU FM 300 mm</t>
  </si>
  <si>
    <t>Poliuretano PU Alu 50 mm</t>
  </si>
  <si>
    <t>Poliuretano PU Alu 60 mm</t>
  </si>
  <si>
    <t>Poliuretano PU Alu 80 mm</t>
  </si>
  <si>
    <t>Poliuretano PU Alu 100 mm</t>
  </si>
  <si>
    <t>Poliuretano PU Alu 120 mm</t>
  </si>
  <si>
    <t>Poliuretano PU Alu 140 mm</t>
  </si>
  <si>
    <t>Poliuretano PU Alu 160 mm</t>
  </si>
  <si>
    <t>Poliuretano PU Alu 180 mm</t>
  </si>
  <si>
    <t>Poliuretano PU Alu 200 mm</t>
  </si>
  <si>
    <t>Poliuretano PU Alu 220 mm</t>
  </si>
  <si>
    <t>Poliuretano PU Alu 240 mm</t>
  </si>
  <si>
    <t>Poliuretano PU Alu 260 mm</t>
  </si>
  <si>
    <t>Poliuretano PU Alu 280 mm</t>
  </si>
  <si>
    <t>Poliuretano PU Alu 300 mm</t>
  </si>
  <si>
    <t>Lana minerale 120 kg/m³ 60 mm</t>
  </si>
  <si>
    <t>Lana minerale 120 kg/m³ 80 mm</t>
  </si>
  <si>
    <t>Lana minerale 120 kg/m³ 100 mm</t>
  </si>
  <si>
    <t>Lana minerale 120 kg/m³ 120 mm</t>
  </si>
  <si>
    <t>Lana minerale 120 kg/m³ 140 mm</t>
  </si>
  <si>
    <t>Lana minerale 120 kg/m³ 160 mm</t>
  </si>
  <si>
    <t>Lana minerale 120 kg/m³ 180 mm</t>
  </si>
  <si>
    <t>Lana minerale 120 kg/m³ 200 mm</t>
  </si>
  <si>
    <t>Lana minerale 120 kg/m³ 220 mm</t>
  </si>
  <si>
    <t>Lana minerale 120 kg/m³ 240 mm</t>
  </si>
  <si>
    <t>Lana minerale 120 kg/m³ 260 mm</t>
  </si>
  <si>
    <t>Lana minerale 120 kg/m³ 280 mm</t>
  </si>
  <si>
    <t>Lana minerale 120 kg/m³ 300 mm</t>
  </si>
  <si>
    <t>Polistirene espanso 60 mm</t>
  </si>
  <si>
    <t>Polistirene espanso 80 mm</t>
  </si>
  <si>
    <t>Polistirene espanso 100 mm</t>
  </si>
  <si>
    <t>Polistirene espanso 120 mm</t>
  </si>
  <si>
    <t>Polistirene espanso 140 mm</t>
  </si>
  <si>
    <t>Polistirene espanso 160 mm</t>
  </si>
  <si>
    <t>Polistirene espanso 180 mm</t>
  </si>
  <si>
    <t>Polistirene espanso200 mm</t>
  </si>
  <si>
    <t>Polistirene espanso 220 mm</t>
  </si>
  <si>
    <t>Polistirene espanso 240 mm</t>
  </si>
  <si>
    <t>Polistirene espanso 260 mm</t>
  </si>
  <si>
    <t>Polistirene espanso 280 mm</t>
  </si>
  <si>
    <t>Polistirene espanso 300 mm</t>
  </si>
  <si>
    <t>Vetro cellulare 60 mm incl. bitume a caldo</t>
  </si>
  <si>
    <t>Vetro cellulare 80 mm incl. bitume a caldo</t>
  </si>
  <si>
    <t>Vetro cellulare 100 mm incl. bitume a caldo</t>
  </si>
  <si>
    <t>Vetro cellulare 120 mm incl. bitume a caldo</t>
  </si>
  <si>
    <t>Vetro cellulare 140 mm incl. bitume a caldo</t>
  </si>
  <si>
    <t>Vetro cellulare 160 mm incl. bitume a caldo</t>
  </si>
  <si>
    <t>Vetro cellulare 180 mm incl. bitume a caldo</t>
  </si>
  <si>
    <t>Vetro cellulare 200 mm incl. bitume a caldo</t>
  </si>
  <si>
    <t>Vetro cellulare 220 mm incl. bitume a caldo</t>
  </si>
  <si>
    <t>Vetro cellulare 240 mm incl. bitume a caldo</t>
  </si>
  <si>
    <t>Vetro cellulare 260 mm incl. bitume a caldo</t>
  </si>
  <si>
    <t>Vetro cellulare 280 mm incl. bitume a caldo</t>
  </si>
  <si>
    <t>Vetro cellulare 300 mm incl. bitume a caldo</t>
  </si>
  <si>
    <t>Lastre di sughero 150 kg/m³ 50 mm</t>
  </si>
  <si>
    <t>Lastre di sughero 150 kg/m³ 60 mm</t>
  </si>
  <si>
    <t>Lastre di sughero 150 kg/m³ 80 mm</t>
  </si>
  <si>
    <t>Lastre di sughero 150 kg/m³ 100 mm</t>
  </si>
  <si>
    <t xml:space="preserve"> EPS grigio 029 100 mm</t>
  </si>
  <si>
    <t>PIA per</t>
  </si>
  <si>
    <t>PIA</t>
  </si>
  <si>
    <t>per</t>
  </si>
  <si>
    <t xml:space="preserve">L'impronta ecologica CO2 è di </t>
  </si>
  <si>
    <t>Oggetto</t>
  </si>
  <si>
    <t>Finalmente costruire ecologico!</t>
  </si>
  <si>
    <t>con protezione anti radice TPO 1.20 mm</t>
  </si>
  <si>
    <t>senza protezione anti radice</t>
  </si>
  <si>
    <t>La differenza corrisponde ad un tragitto effettuato con una vettura diesel di</t>
  </si>
  <si>
    <t>I dati di valutazione ecologica del ciclo di vita nel settore delle costruzioni sono una raccomandazione di KBOB, eco-bau e IPB per promuovere la costruzione sostenibile. Attraverso i PIA (punti di impatto ambientale), i materiali da costruzione sono valutati in relazione al loro impatto ambientale.</t>
  </si>
  <si>
    <t>Un auto diesel di fascia media produce circa 16 kg di CO2 per 100 km.</t>
  </si>
  <si>
    <t>L'impatto ambientale di un auto diesel media è valutato a 198 PIA/km</t>
  </si>
  <si>
    <t>Minor impiatto ambientale !</t>
  </si>
  <si>
    <t>Differenza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</si>
</sst>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00_ ;_ * \-#,##0.000_ ;_ * &quot;-&quot;??_ ;_ @_ "/>
    <numFmt numFmtId="177" formatCode="_ * #,##0.0_ ;_ * \-#,##0.0_ ;_ * &quot;-&quot;??_ ;_ @_ "/>
    <numFmt numFmtId="178" formatCode="_ * #,##0_ ;_ * \-#,##0_ ;_ * &quot;-&quot;??_ ;_ @_ "/>
    <numFmt numFmtId="179" formatCode="0.0"/>
    <numFmt numFmtId="180" formatCode="0.000"/>
    <numFmt numFmtId="181" formatCode="0.0000"/>
    <numFmt numFmtId="182" formatCode="0.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 * #,##0.0000_ ;_ * \-#,##0.0000_ ;_ * &quot;-&quot;??_ ;_ @_ "/>
    <numFmt numFmtId="188" formatCode="_ * #,##0.000_ ;_ * \-#,##0.000_ ;_ * &quot;-&quot;???_ ;_ @_ "/>
  </numFmts>
  <fonts count="8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7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6"/>
      <color indexed="57"/>
      <name val="Calibri"/>
      <family val="2"/>
    </font>
    <font>
      <b/>
      <sz val="1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6"/>
      <color indexed="51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6"/>
      <color indexed="51"/>
      <name val="Calibri"/>
      <family val="2"/>
    </font>
    <font>
      <b/>
      <sz val="22"/>
      <color indexed="57"/>
      <name val="Calibri"/>
      <family val="2"/>
    </font>
    <font>
      <b/>
      <sz val="28"/>
      <color indexed="57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57"/>
      <name val="Calibri"/>
      <family val="2"/>
    </font>
    <font>
      <b/>
      <sz val="18"/>
      <color indexed="57"/>
      <name val="Calibri"/>
      <family val="2"/>
    </font>
    <font>
      <b/>
      <sz val="22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6"/>
      <color rgb="FF18B040"/>
      <name val="Calibri"/>
      <family val="2"/>
    </font>
    <font>
      <b/>
      <sz val="16"/>
      <color rgb="FFFFC000"/>
      <name val="Calibri"/>
      <family val="2"/>
    </font>
    <font>
      <sz val="16"/>
      <color rgb="FFFFC000"/>
      <name val="Calibri"/>
      <family val="2"/>
    </font>
    <font>
      <b/>
      <sz val="22"/>
      <color rgb="FF18B040"/>
      <name val="Calibri"/>
      <family val="2"/>
    </font>
    <font>
      <b/>
      <sz val="28"/>
      <color theme="6" tint="-0.24997000396251678"/>
      <name val="Calibri"/>
      <family val="2"/>
    </font>
    <font>
      <b/>
      <sz val="20"/>
      <color theme="6" tint="-0.24997000396251678"/>
      <name val="Calibri"/>
      <family val="2"/>
    </font>
    <font>
      <b/>
      <sz val="22"/>
      <color theme="6" tint="-0.24997000396251678"/>
      <name val="Calibri"/>
      <family val="2"/>
    </font>
    <font>
      <b/>
      <sz val="18"/>
      <color theme="6" tint="-0.24997000396251678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48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right"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 horizontal="right"/>
    </xf>
    <xf numFmtId="180" fontId="0" fillId="0" borderId="0" xfId="0" applyNumberFormat="1" applyAlignment="1">
      <alignment/>
    </xf>
    <xf numFmtId="1" fontId="0" fillId="0" borderId="17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/>
    </xf>
    <xf numFmtId="180" fontId="0" fillId="0" borderId="20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1" xfId="0" applyBorder="1" applyAlignment="1">
      <alignment horizontal="right"/>
    </xf>
    <xf numFmtId="180" fontId="0" fillId="0" borderId="22" xfId="0" applyNumberFormat="1" applyBorder="1" applyAlignment="1">
      <alignment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69" fillId="29" borderId="0" xfId="49" applyAlignment="1">
      <alignment horizontal="right"/>
    </xf>
    <xf numFmtId="0" fontId="69" fillId="29" borderId="0" xfId="49" applyBorder="1" applyAlignment="1">
      <alignment horizontal="right"/>
    </xf>
    <xf numFmtId="2" fontId="69" fillId="29" borderId="0" xfId="49" applyNumberFormat="1" applyBorder="1" applyAlignment="1">
      <alignment horizontal="center"/>
    </xf>
    <xf numFmtId="1" fontId="69" fillId="29" borderId="0" xfId="49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35" borderId="0" xfId="0" applyFont="1" applyFill="1" applyAlignment="1">
      <alignment horizontal="right"/>
    </xf>
    <xf numFmtId="0" fontId="78" fillId="35" borderId="0" xfId="0" applyFont="1" applyFill="1" applyAlignment="1">
      <alignment horizontal="right"/>
    </xf>
    <xf numFmtId="0" fontId="69" fillId="0" borderId="0" xfId="49" applyFill="1" applyBorder="1" applyAlignment="1">
      <alignment horizontal="right"/>
    </xf>
    <xf numFmtId="2" fontId="69" fillId="0" borderId="0" xfId="49" applyNumberFormat="1" applyFill="1" applyBorder="1" applyAlignment="1">
      <alignment horizontal="center"/>
    </xf>
    <xf numFmtId="1" fontId="69" fillId="0" borderId="0" xfId="49" applyNumberFormat="1" applyFill="1" applyBorder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178" fontId="35" fillId="0" borderId="25" xfId="47" applyNumberFormat="1" applyFont="1" applyFill="1" applyBorder="1" applyAlignment="1" applyProtection="1">
      <alignment/>
      <protection locked="0"/>
    </xf>
    <xf numFmtId="0" fontId="14" fillId="36" borderId="0" xfId="0" applyFont="1" applyFill="1" applyAlignment="1" applyProtection="1">
      <alignment/>
      <protection/>
    </xf>
    <xf numFmtId="0" fontId="34" fillId="36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7" fillId="36" borderId="0" xfId="0" applyFont="1" applyFill="1" applyAlignment="1" applyProtection="1">
      <alignment/>
      <protection/>
    </xf>
    <xf numFmtId="178" fontId="38" fillId="36" borderId="0" xfId="47" applyNumberFormat="1" applyFont="1" applyFill="1" applyBorder="1" applyAlignment="1" applyProtection="1">
      <alignment/>
      <protection/>
    </xf>
    <xf numFmtId="0" fontId="39" fillId="36" borderId="0" xfId="0" applyFont="1" applyFill="1" applyAlignment="1" applyProtection="1">
      <alignment/>
      <protection/>
    </xf>
    <xf numFmtId="0" fontId="40" fillId="36" borderId="0" xfId="0" applyFont="1" applyFill="1" applyAlignment="1" applyProtection="1">
      <alignment/>
      <protection/>
    </xf>
    <xf numFmtId="0" fontId="41" fillId="36" borderId="0" xfId="0" applyFont="1" applyFill="1" applyAlignment="1" applyProtection="1">
      <alignment/>
      <protection/>
    </xf>
    <xf numFmtId="0" fontId="42" fillId="36" borderId="0" xfId="0" applyFont="1" applyFill="1" applyBorder="1" applyAlignment="1" applyProtection="1">
      <alignment horizontal="right"/>
      <protection/>
    </xf>
    <xf numFmtId="0" fontId="43" fillId="36" borderId="0" xfId="0" applyFont="1" applyFill="1" applyAlignment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33" fillId="36" borderId="0" xfId="0" applyFont="1" applyFill="1" applyAlignment="1" applyProtection="1">
      <alignment/>
      <protection/>
    </xf>
    <xf numFmtId="0" fontId="44" fillId="36" borderId="0" xfId="0" applyFont="1" applyFill="1" applyAlignment="1" applyProtection="1">
      <alignment/>
      <protection/>
    </xf>
    <xf numFmtId="0" fontId="38" fillId="36" borderId="0" xfId="0" applyFont="1" applyFill="1" applyAlignment="1" applyProtection="1">
      <alignment/>
      <protection/>
    </xf>
    <xf numFmtId="0" fontId="33" fillId="36" borderId="0" xfId="0" applyFont="1" applyFill="1" applyBorder="1" applyAlignment="1" applyProtection="1">
      <alignment/>
      <protection/>
    </xf>
    <xf numFmtId="178" fontId="79" fillId="36" borderId="0" xfId="0" applyNumberFormat="1" applyFont="1" applyFill="1" applyBorder="1" applyAlignment="1" applyProtection="1">
      <alignment/>
      <protection/>
    </xf>
    <xf numFmtId="0" fontId="79" fillId="36" borderId="0" xfId="0" applyFont="1" applyFill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/>
      <protection/>
    </xf>
    <xf numFmtId="178" fontId="46" fillId="36" borderId="0" xfId="47" applyNumberFormat="1" applyFont="1" applyFill="1" applyBorder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48" fillId="36" borderId="0" xfId="0" applyFont="1" applyFill="1" applyAlignment="1" applyProtection="1">
      <alignment horizontal="left"/>
      <protection/>
    </xf>
    <xf numFmtId="0" fontId="34" fillId="37" borderId="0" xfId="0" applyFont="1" applyFill="1" applyAlignment="1" applyProtection="1">
      <alignment/>
      <protection/>
    </xf>
    <xf numFmtId="0" fontId="33" fillId="37" borderId="0" xfId="48" applyFont="1" applyFill="1" applyBorder="1" applyAlignment="1" applyProtection="1">
      <alignment horizontal="left"/>
      <protection/>
    </xf>
    <xf numFmtId="0" fontId="34" fillId="37" borderId="0" xfId="0" applyFont="1" applyFill="1" applyBorder="1" applyAlignment="1" applyProtection="1">
      <alignment/>
      <protection/>
    </xf>
    <xf numFmtId="0" fontId="42" fillId="37" borderId="0" xfId="0" applyFont="1" applyFill="1" applyBorder="1" applyAlignment="1" applyProtection="1">
      <alignment horizontal="right"/>
      <protection/>
    </xf>
    <xf numFmtId="178" fontId="36" fillId="37" borderId="0" xfId="47" applyNumberFormat="1" applyFont="1" applyFill="1" applyBorder="1" applyAlignment="1" applyProtection="1">
      <alignment/>
      <protection/>
    </xf>
    <xf numFmtId="0" fontId="41" fillId="37" borderId="0" xfId="0" applyFont="1" applyFill="1" applyBorder="1" applyAlignment="1" applyProtection="1">
      <alignment/>
      <protection/>
    </xf>
    <xf numFmtId="0" fontId="80" fillId="36" borderId="0" xfId="0" applyFont="1" applyFill="1" applyBorder="1" applyAlignment="1" applyProtection="1">
      <alignment/>
      <protection/>
    </xf>
    <xf numFmtId="178" fontId="80" fillId="36" borderId="0" xfId="47" applyNumberFormat="1" applyFont="1" applyFill="1" applyAlignment="1" applyProtection="1">
      <alignment horizontal="center"/>
      <protection/>
    </xf>
    <xf numFmtId="0" fontId="80" fillId="36" borderId="0" xfId="0" applyFont="1" applyFill="1" applyAlignment="1" applyProtection="1">
      <alignment/>
      <protection/>
    </xf>
    <xf numFmtId="0" fontId="80" fillId="36" borderId="0" xfId="0" applyFont="1" applyFill="1" applyBorder="1" applyAlignment="1" applyProtection="1">
      <alignment horizontal="right"/>
      <protection/>
    </xf>
    <xf numFmtId="178" fontId="80" fillId="36" borderId="0" xfId="47" applyNumberFormat="1" applyFont="1" applyFill="1" applyBorder="1" applyAlignment="1" applyProtection="1">
      <alignment/>
      <protection/>
    </xf>
    <xf numFmtId="0" fontId="50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14" fillId="36" borderId="26" xfId="0" applyFont="1" applyFill="1" applyBorder="1" applyAlignment="1" applyProtection="1">
      <alignment/>
      <protection/>
    </xf>
    <xf numFmtId="0" fontId="34" fillId="36" borderId="27" xfId="0" applyFont="1" applyFill="1" applyBorder="1" applyAlignment="1" applyProtection="1">
      <alignment/>
      <protection/>
    </xf>
    <xf numFmtId="0" fontId="42" fillId="36" borderId="27" xfId="0" applyFont="1" applyFill="1" applyBorder="1" applyAlignment="1" applyProtection="1">
      <alignment horizontal="right"/>
      <protection/>
    </xf>
    <xf numFmtId="180" fontId="35" fillId="36" borderId="27" xfId="0" applyNumberFormat="1" applyFont="1" applyFill="1" applyBorder="1" applyAlignment="1" applyProtection="1">
      <alignment horizontal="right"/>
      <protection/>
    </xf>
    <xf numFmtId="0" fontId="34" fillId="36" borderId="28" xfId="0" applyFont="1" applyFill="1" applyBorder="1" applyAlignment="1" applyProtection="1">
      <alignment/>
      <protection/>
    </xf>
    <xf numFmtId="1" fontId="42" fillId="36" borderId="0" xfId="0" applyNumberFormat="1" applyFont="1" applyFill="1" applyBorder="1" applyAlignment="1" applyProtection="1">
      <alignment/>
      <protection/>
    </xf>
    <xf numFmtId="0" fontId="42" fillId="36" borderId="0" xfId="0" applyFont="1" applyFill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14" fillId="38" borderId="26" xfId="0" applyFont="1" applyFill="1" applyBorder="1" applyAlignment="1" applyProtection="1">
      <alignment/>
      <protection/>
    </xf>
    <xf numFmtId="0" fontId="34" fillId="38" borderId="27" xfId="0" applyFont="1" applyFill="1" applyBorder="1" applyAlignment="1" applyProtection="1">
      <alignment/>
      <protection/>
    </xf>
    <xf numFmtId="0" fontId="42" fillId="38" borderId="27" xfId="0" applyFont="1" applyFill="1" applyBorder="1" applyAlignment="1" applyProtection="1">
      <alignment horizontal="right"/>
      <protection/>
    </xf>
    <xf numFmtId="180" fontId="35" fillId="38" borderId="27" xfId="0" applyNumberFormat="1" applyFont="1" applyFill="1" applyBorder="1" applyAlignment="1" applyProtection="1">
      <alignment/>
      <protection/>
    </xf>
    <xf numFmtId="0" fontId="34" fillId="38" borderId="28" xfId="0" applyFont="1" applyFill="1" applyBorder="1" applyAlignment="1" applyProtection="1">
      <alignment/>
      <protection/>
    </xf>
    <xf numFmtId="0" fontId="34" fillId="37" borderId="29" xfId="0" applyFont="1" applyFill="1" applyBorder="1" applyAlignment="1" applyProtection="1">
      <alignment/>
      <protection/>
    </xf>
    <xf numFmtId="0" fontId="34" fillId="37" borderId="0" xfId="0" applyFont="1" applyFill="1" applyBorder="1" applyAlignment="1" applyProtection="1">
      <alignment/>
      <protection/>
    </xf>
    <xf numFmtId="0" fontId="42" fillId="37" borderId="30" xfId="0" applyFont="1" applyFill="1" applyBorder="1" applyAlignment="1" applyProtection="1">
      <alignment horizontal="right"/>
      <protection/>
    </xf>
    <xf numFmtId="178" fontId="42" fillId="37" borderId="0" xfId="47" applyNumberFormat="1" applyFont="1" applyFill="1" applyBorder="1" applyAlignment="1" applyProtection="1">
      <alignment horizontal="right"/>
      <protection/>
    </xf>
    <xf numFmtId="49" fontId="42" fillId="37" borderId="30" xfId="0" applyNumberFormat="1" applyFont="1" applyFill="1" applyBorder="1" applyAlignment="1" applyProtection="1">
      <alignment horizontal="right"/>
      <protection/>
    </xf>
    <xf numFmtId="0" fontId="34" fillId="37" borderId="30" xfId="0" applyFont="1" applyFill="1" applyBorder="1" applyAlignment="1" applyProtection="1">
      <alignment/>
      <protection/>
    </xf>
    <xf numFmtId="0" fontId="36" fillId="37" borderId="29" xfId="0" applyFont="1" applyFill="1" applyBorder="1" applyAlignment="1" applyProtection="1">
      <alignment/>
      <protection/>
    </xf>
    <xf numFmtId="0" fontId="36" fillId="37" borderId="0" xfId="0" applyFont="1" applyFill="1" applyBorder="1" applyAlignment="1" applyProtection="1">
      <alignment/>
      <protection/>
    </xf>
    <xf numFmtId="178" fontId="36" fillId="37" borderId="0" xfId="47" applyNumberFormat="1" applyFont="1" applyFill="1" applyBorder="1" applyAlignment="1" applyProtection="1">
      <alignment/>
      <protection/>
    </xf>
    <xf numFmtId="0" fontId="36" fillId="37" borderId="30" xfId="0" applyFont="1" applyFill="1" applyBorder="1" applyAlignment="1" applyProtection="1">
      <alignment/>
      <protection/>
    </xf>
    <xf numFmtId="0" fontId="42" fillId="37" borderId="29" xfId="0" applyFont="1" applyFill="1" applyBorder="1" applyAlignment="1" applyProtection="1">
      <alignment/>
      <protection/>
    </xf>
    <xf numFmtId="0" fontId="44" fillId="37" borderId="0" xfId="0" applyFont="1" applyFill="1" applyBorder="1" applyAlignment="1" applyProtection="1">
      <alignment/>
      <protection/>
    </xf>
    <xf numFmtId="178" fontId="36" fillId="37" borderId="0" xfId="0" applyNumberFormat="1" applyFont="1" applyFill="1" applyBorder="1" applyAlignment="1" applyProtection="1">
      <alignment horizontal="center"/>
      <protection/>
    </xf>
    <xf numFmtId="178" fontId="36" fillId="37" borderId="30" xfId="0" applyNumberFormat="1" applyFont="1" applyFill="1" applyBorder="1" applyAlignment="1" applyProtection="1">
      <alignment horizontal="center"/>
      <protection/>
    </xf>
    <xf numFmtId="0" fontId="34" fillId="37" borderId="0" xfId="0" applyFont="1" applyFill="1" applyBorder="1" applyAlignment="1" applyProtection="1">
      <alignment horizontal="center"/>
      <protection/>
    </xf>
    <xf numFmtId="178" fontId="36" fillId="37" borderId="0" xfId="47" applyNumberFormat="1" applyFont="1" applyFill="1" applyBorder="1" applyAlignment="1" applyProtection="1">
      <alignment horizontal="center"/>
      <protection/>
    </xf>
    <xf numFmtId="0" fontId="34" fillId="37" borderId="31" xfId="0" applyFont="1" applyFill="1" applyBorder="1" applyAlignment="1" applyProtection="1">
      <alignment/>
      <protection/>
    </xf>
    <xf numFmtId="0" fontId="14" fillId="37" borderId="32" xfId="0" applyFont="1" applyFill="1" applyBorder="1" applyAlignment="1" applyProtection="1">
      <alignment/>
      <protection/>
    </xf>
    <xf numFmtId="178" fontId="41" fillId="37" borderId="32" xfId="0" applyNumberFormat="1" applyFont="1" applyFill="1" applyBorder="1" applyAlignment="1" applyProtection="1">
      <alignment/>
      <protection/>
    </xf>
    <xf numFmtId="0" fontId="34" fillId="37" borderId="0" xfId="0" applyFont="1" applyFill="1" applyAlignment="1" applyProtection="1">
      <alignment vertical="top"/>
      <protection/>
    </xf>
    <xf numFmtId="0" fontId="37" fillId="37" borderId="0" xfId="0" applyFont="1" applyFill="1" applyAlignment="1" applyProtection="1">
      <alignment/>
      <protection/>
    </xf>
    <xf numFmtId="0" fontId="51" fillId="36" borderId="0" xfId="0" applyFont="1" applyFill="1" applyAlignment="1" applyProtection="1">
      <alignment/>
      <protection/>
    </xf>
    <xf numFmtId="0" fontId="81" fillId="16" borderId="0" xfId="0" applyFont="1" applyFill="1" applyAlignment="1" applyProtection="1">
      <alignment/>
      <protection/>
    </xf>
    <xf numFmtId="0" fontId="82" fillId="37" borderId="0" xfId="0" applyFont="1" applyFill="1" applyAlignment="1" applyProtection="1">
      <alignment vertical="top"/>
      <protection/>
    </xf>
    <xf numFmtId="178" fontId="83" fillId="37" borderId="0" xfId="0" applyNumberFormat="1" applyFont="1" applyFill="1" applyBorder="1" applyAlignment="1" applyProtection="1">
      <alignment vertical="top"/>
      <protection/>
    </xf>
    <xf numFmtId="0" fontId="44" fillId="36" borderId="0" xfId="0" applyFont="1" applyFill="1" applyAlignment="1" applyProtection="1">
      <alignment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34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78" fontId="34" fillId="37" borderId="0" xfId="0" applyNumberFormat="1" applyFont="1" applyFill="1" applyAlignment="1" applyProtection="1">
      <alignment horizontal="left" vertical="top"/>
      <protection/>
    </xf>
    <xf numFmtId="178" fontId="36" fillId="37" borderId="0" xfId="0" applyNumberFormat="1" applyFont="1" applyFill="1" applyBorder="1" applyAlignment="1" applyProtection="1">
      <alignment horizontal="center"/>
      <protection/>
    </xf>
    <xf numFmtId="178" fontId="36" fillId="37" borderId="30" xfId="0" applyNumberFormat="1" applyFont="1" applyFill="1" applyBorder="1" applyAlignment="1" applyProtection="1">
      <alignment horizontal="center"/>
      <protection/>
    </xf>
    <xf numFmtId="0" fontId="44" fillId="36" borderId="0" xfId="0" applyFont="1" applyFill="1" applyAlignment="1" applyProtection="1">
      <alignment horizontal="left" wrapText="1"/>
      <protection/>
    </xf>
    <xf numFmtId="0" fontId="36" fillId="36" borderId="0" xfId="0" applyFont="1" applyFill="1" applyAlignment="1" applyProtection="1">
      <alignment horizontal="left" wrapText="1"/>
      <protection/>
    </xf>
    <xf numFmtId="0" fontId="59" fillId="37" borderId="0" xfId="0" applyFon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left" vertical="top" wrapText="1"/>
      <protection/>
    </xf>
    <xf numFmtId="0" fontId="36" fillId="36" borderId="0" xfId="0" applyFont="1" applyFill="1" applyAlignment="1" applyProtection="1">
      <alignment horizontal="left" vertical="top" wrapText="1"/>
      <protection/>
    </xf>
    <xf numFmtId="178" fontId="80" fillId="36" borderId="0" xfId="47" applyNumberFormat="1" applyFont="1" applyFill="1" applyAlignment="1" applyProtection="1">
      <alignment horizontal="center"/>
      <protection/>
    </xf>
    <xf numFmtId="178" fontId="80" fillId="36" borderId="0" xfId="47" applyNumberFormat="1" applyFont="1" applyFill="1" applyBorder="1" applyAlignment="1" applyProtection="1">
      <alignment horizontal="center"/>
      <protection/>
    </xf>
    <xf numFmtId="0" fontId="56" fillId="36" borderId="0" xfId="0" applyFont="1" applyFill="1" applyAlignment="1" applyProtection="1">
      <alignment horizontal="left"/>
      <protection/>
    </xf>
    <xf numFmtId="0" fontId="84" fillId="37" borderId="0" xfId="0" applyFont="1" applyFill="1" applyAlignment="1" applyProtection="1">
      <alignment horizontal="center" vertical="top"/>
      <protection/>
    </xf>
    <xf numFmtId="0" fontId="84" fillId="37" borderId="0" xfId="0" applyFont="1" applyFill="1" applyAlignment="1" applyProtection="1">
      <alignment horizontal="center" vertical="top"/>
      <protection/>
    </xf>
    <xf numFmtId="178" fontId="85" fillId="37" borderId="0" xfId="0" applyNumberFormat="1" applyFont="1" applyFill="1" applyBorder="1" applyAlignment="1" applyProtection="1">
      <alignment horizontal="center" vertical="center"/>
      <protection/>
    </xf>
    <xf numFmtId="178" fontId="86" fillId="37" borderId="0" xfId="0" applyNumberFormat="1" applyFont="1" applyFill="1" applyBorder="1" applyAlignment="1" applyProtection="1">
      <alignment vertical="center" wrapText="1"/>
      <protection/>
    </xf>
    <xf numFmtId="0" fontId="33" fillId="36" borderId="0" xfId="0" applyFont="1" applyFill="1" applyAlignment="1" applyProtection="1">
      <alignment horizontal="right"/>
      <protection/>
    </xf>
    <xf numFmtId="0" fontId="33" fillId="36" borderId="36" xfId="0" applyFont="1" applyFill="1" applyBorder="1" applyAlignment="1" applyProtection="1">
      <alignment horizontal="right"/>
      <protection/>
    </xf>
    <xf numFmtId="0" fontId="35" fillId="37" borderId="0" xfId="0" applyFont="1" applyFill="1" applyAlignment="1" applyProtection="1">
      <alignment horizontal="left" wrapText="1"/>
      <protection/>
    </xf>
    <xf numFmtId="178" fontId="59" fillId="37" borderId="0" xfId="47" applyNumberFormat="1" applyFont="1" applyFill="1" applyBorder="1" applyAlignment="1" applyProtection="1">
      <alignment horizontal="right"/>
      <protection/>
    </xf>
    <xf numFmtId="0" fontId="46" fillId="37" borderId="0" xfId="0" applyFont="1" applyFill="1" applyAlignment="1" applyProtection="1">
      <alignment horizontal="left"/>
      <protection/>
    </xf>
    <xf numFmtId="0" fontId="87" fillId="36" borderId="0" xfId="0" applyFont="1" applyFill="1" applyAlignment="1" applyProtection="1">
      <alignment horizontal="left"/>
      <protection locked="0"/>
    </xf>
    <xf numFmtId="0" fontId="46" fillId="36" borderId="0" xfId="0" applyFont="1" applyFill="1" applyBorder="1" applyAlignment="1" applyProtection="1">
      <alignment horizontal="left"/>
      <protection/>
    </xf>
    <xf numFmtId="178" fontId="35" fillId="37" borderId="32" xfId="0" applyNumberFormat="1" applyFont="1" applyFill="1" applyBorder="1" applyAlignment="1" applyProtection="1">
      <alignment horizontal="center"/>
      <protection/>
    </xf>
    <xf numFmtId="178" fontId="35" fillId="37" borderId="3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b val="0"/>
        <i val="0"/>
        <strike val="0"/>
        <name val="Cambria"/>
        <color rgb="FFFFC000"/>
      </font>
      <fill>
        <patternFill>
          <bgColor rgb="FFFFC000"/>
        </patternFill>
      </fill>
    </dxf>
    <dxf>
      <font>
        <b val="0"/>
        <i val="0"/>
        <strike val="0"/>
        <name val="Cambria"/>
        <color rgb="FFFFC000"/>
      </font>
      <fill>
        <patternFill>
          <bgColor rgb="FFFFC000"/>
        </patternFill>
      </fill>
    </dxf>
    <dxf>
      <fill>
        <patternFill>
          <bgColor theme="6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30</xdr:row>
      <xdr:rowOff>0</xdr:rowOff>
    </xdr:from>
    <xdr:to>
      <xdr:col>14</xdr:col>
      <xdr:colOff>647700</xdr:colOff>
      <xdr:row>35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18013" t="19876" b="18634"/>
        <a:stretch>
          <a:fillRect/>
        </a:stretch>
      </xdr:blipFill>
      <xdr:spPr>
        <a:xfrm>
          <a:off x="5429250" y="6600825"/>
          <a:ext cx="4086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0</xdr:row>
      <xdr:rowOff>95250</xdr:rowOff>
    </xdr:from>
    <xdr:to>
      <xdr:col>20</xdr:col>
      <xdr:colOff>914400</xdr:colOff>
      <xdr:row>4</xdr:row>
      <xdr:rowOff>66675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713" r="4246"/>
        <a:stretch>
          <a:fillRect/>
        </a:stretch>
      </xdr:blipFill>
      <xdr:spPr>
        <a:xfrm>
          <a:off x="11029950" y="95250"/>
          <a:ext cx="2895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23</xdr:row>
      <xdr:rowOff>133350</xdr:rowOff>
    </xdr:from>
    <xdr:to>
      <xdr:col>5</xdr:col>
      <xdr:colOff>0</xdr:colOff>
      <xdr:row>34</xdr:row>
      <xdr:rowOff>200025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rcRect t="23146" r="39480"/>
        <a:stretch>
          <a:fillRect/>
        </a:stretch>
      </xdr:blipFill>
      <xdr:spPr>
        <a:xfrm>
          <a:off x="342900" y="5667375"/>
          <a:ext cx="1952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1085850</xdr:colOff>
      <xdr:row>34</xdr:row>
      <xdr:rowOff>304800</xdr:rowOff>
    </xdr:from>
    <xdr:to>
      <xdr:col>20</xdr:col>
      <xdr:colOff>933450</xdr:colOff>
      <xdr:row>39</xdr:row>
      <xdr:rowOff>285750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80391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umann.nadja\Downloads\UBP_elektronisch_aktuell_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1"/>
      <sheetName val="Daten2"/>
      <sheetName val="Tabelle1"/>
      <sheetName val="Tabelle2"/>
      <sheetName val="UWert1"/>
      <sheetName val="UWert2"/>
      <sheetName val="Kundenansicht"/>
    </sheetNames>
    <definedNames>
      <definedName name="Dropdown16_BeiÄnderung"/>
      <definedName name="Dropdown17_BeiÄnderung"/>
    </definedNames>
    <sheetDataSet>
      <sheetData sheetId="0">
        <row r="33">
          <cell r="G33">
            <v>12675</v>
          </cell>
        </row>
        <row r="34">
          <cell r="G34">
            <v>15210</v>
          </cell>
        </row>
        <row r="35">
          <cell r="G35">
            <v>20280</v>
          </cell>
        </row>
        <row r="36">
          <cell r="G36">
            <v>25350</v>
          </cell>
        </row>
        <row r="38">
          <cell r="G38">
            <v>7770</v>
          </cell>
        </row>
        <row r="39">
          <cell r="G39">
            <v>10360</v>
          </cell>
        </row>
        <row r="40">
          <cell r="G40">
            <v>12950</v>
          </cell>
        </row>
        <row r="41">
          <cell r="G41">
            <v>15540</v>
          </cell>
        </row>
        <row r="42">
          <cell r="G42">
            <v>18130</v>
          </cell>
        </row>
        <row r="43">
          <cell r="G43">
            <v>20720</v>
          </cell>
        </row>
        <row r="44">
          <cell r="G44">
            <v>23310</v>
          </cell>
        </row>
        <row r="45">
          <cell r="G45">
            <v>25900</v>
          </cell>
        </row>
        <row r="46">
          <cell r="G46">
            <v>28490</v>
          </cell>
        </row>
        <row r="47">
          <cell r="G47">
            <v>31080</v>
          </cell>
        </row>
        <row r="48">
          <cell r="G48">
            <v>33670</v>
          </cell>
        </row>
        <row r="49">
          <cell r="G49">
            <v>36260</v>
          </cell>
        </row>
        <row r="50">
          <cell r="G50">
            <v>38850</v>
          </cell>
        </row>
        <row r="52">
          <cell r="G52">
            <v>19439.999999999996</v>
          </cell>
        </row>
        <row r="53">
          <cell r="G53">
            <v>25920</v>
          </cell>
        </row>
        <row r="54">
          <cell r="G54">
            <v>32400</v>
          </cell>
        </row>
        <row r="55">
          <cell r="G55">
            <v>38879.99999999999</v>
          </cell>
        </row>
        <row r="56">
          <cell r="G56">
            <v>45360</v>
          </cell>
        </row>
        <row r="57">
          <cell r="G57">
            <v>51840</v>
          </cell>
        </row>
        <row r="58">
          <cell r="G58">
            <v>58319.99999999999</v>
          </cell>
        </row>
        <row r="59">
          <cell r="G59">
            <v>64800</v>
          </cell>
        </row>
        <row r="60">
          <cell r="G60">
            <v>71280</v>
          </cell>
        </row>
        <row r="61">
          <cell r="G61">
            <v>77759.99999999999</v>
          </cell>
        </row>
        <row r="62">
          <cell r="G62">
            <v>84240</v>
          </cell>
        </row>
        <row r="63">
          <cell r="G63">
            <v>90720</v>
          </cell>
        </row>
        <row r="64">
          <cell r="G64">
            <v>97200</v>
          </cell>
        </row>
        <row r="68">
          <cell r="G68">
            <v>9945</v>
          </cell>
        </row>
        <row r="69">
          <cell r="G69">
            <v>11933.999999999998</v>
          </cell>
        </row>
        <row r="70">
          <cell r="G70">
            <v>15912</v>
          </cell>
        </row>
        <row r="71">
          <cell r="G71">
            <v>19890</v>
          </cell>
        </row>
        <row r="72">
          <cell r="G72">
            <v>23867.999999999996</v>
          </cell>
        </row>
        <row r="73">
          <cell r="G73">
            <v>27846</v>
          </cell>
        </row>
        <row r="74">
          <cell r="G74">
            <v>31824</v>
          </cell>
        </row>
        <row r="75">
          <cell r="G75">
            <v>35802</v>
          </cell>
        </row>
        <row r="76">
          <cell r="G76">
            <v>39780</v>
          </cell>
        </row>
        <row r="77">
          <cell r="G77">
            <v>43758</v>
          </cell>
        </row>
        <row r="78">
          <cell r="G78">
            <v>47735.99999999999</v>
          </cell>
        </row>
        <row r="79">
          <cell r="G79">
            <v>51714</v>
          </cell>
        </row>
        <row r="80">
          <cell r="G80">
            <v>55692</v>
          </cell>
        </row>
        <row r="81">
          <cell r="G81">
            <v>59670</v>
          </cell>
        </row>
        <row r="83">
          <cell r="G83">
            <v>9945</v>
          </cell>
        </row>
        <row r="84">
          <cell r="G84">
            <v>11933.999999999998</v>
          </cell>
        </row>
        <row r="85">
          <cell r="G85">
            <v>15912</v>
          </cell>
        </row>
        <row r="86">
          <cell r="G86">
            <v>19890</v>
          </cell>
        </row>
        <row r="87">
          <cell r="G87">
            <v>23867.999999999996</v>
          </cell>
        </row>
        <row r="88">
          <cell r="G88">
            <v>27846</v>
          </cell>
        </row>
        <row r="89">
          <cell r="G89">
            <v>31824</v>
          </cell>
        </row>
        <row r="90">
          <cell r="G90">
            <v>35802</v>
          </cell>
        </row>
        <row r="91">
          <cell r="G91">
            <v>39780</v>
          </cell>
        </row>
        <row r="92">
          <cell r="G92">
            <v>43758</v>
          </cell>
        </row>
        <row r="93">
          <cell r="G93">
            <v>47735.99999999999</v>
          </cell>
        </row>
        <row r="94">
          <cell r="G94">
            <v>51714</v>
          </cell>
        </row>
        <row r="95">
          <cell r="G95">
            <v>55692</v>
          </cell>
        </row>
        <row r="96">
          <cell r="G96">
            <v>59670</v>
          </cell>
        </row>
        <row r="98">
          <cell r="G98">
            <v>11933.999999999998</v>
          </cell>
        </row>
        <row r="99">
          <cell r="G99">
            <v>15912</v>
          </cell>
        </row>
        <row r="100">
          <cell r="G100">
            <v>19890</v>
          </cell>
        </row>
        <row r="101">
          <cell r="G101">
            <v>23867.999999999996</v>
          </cell>
        </row>
        <row r="102">
          <cell r="G102">
            <v>27846</v>
          </cell>
        </row>
        <row r="103">
          <cell r="G103">
            <v>31824</v>
          </cell>
        </row>
        <row r="104">
          <cell r="G104">
            <v>35802</v>
          </cell>
        </row>
        <row r="105">
          <cell r="G105">
            <v>39780</v>
          </cell>
        </row>
        <row r="106">
          <cell r="G106">
            <v>43758</v>
          </cell>
        </row>
        <row r="107">
          <cell r="G107">
            <v>47735.99999999999</v>
          </cell>
        </row>
        <row r="108">
          <cell r="G108">
            <v>51714</v>
          </cell>
        </row>
        <row r="109">
          <cell r="G109">
            <v>55692</v>
          </cell>
        </row>
        <row r="110">
          <cell r="G110">
            <v>59670</v>
          </cell>
        </row>
        <row r="127">
          <cell r="G127">
            <v>8208</v>
          </cell>
        </row>
        <row r="128">
          <cell r="G128">
            <v>10944</v>
          </cell>
        </row>
        <row r="129">
          <cell r="G129">
            <v>13680</v>
          </cell>
        </row>
        <row r="130">
          <cell r="G130">
            <v>16416</v>
          </cell>
        </row>
        <row r="131">
          <cell r="G131">
            <v>19152</v>
          </cell>
        </row>
        <row r="132">
          <cell r="G132">
            <v>21888</v>
          </cell>
        </row>
        <row r="133">
          <cell r="G133">
            <v>24623.999999999996</v>
          </cell>
        </row>
        <row r="134">
          <cell r="G134">
            <v>27360</v>
          </cell>
        </row>
        <row r="135">
          <cell r="G135">
            <v>30096</v>
          </cell>
        </row>
        <row r="136">
          <cell r="G136">
            <v>32832</v>
          </cell>
        </row>
        <row r="137">
          <cell r="G137">
            <v>35568</v>
          </cell>
        </row>
        <row r="138">
          <cell r="G138">
            <v>38304</v>
          </cell>
        </row>
        <row r="139">
          <cell r="G139">
            <v>41040</v>
          </cell>
        </row>
      </sheetData>
      <sheetData sheetId="1">
        <row r="116">
          <cell r="G116">
            <v>24116</v>
          </cell>
        </row>
        <row r="117">
          <cell r="G117">
            <v>26508</v>
          </cell>
        </row>
        <row r="118">
          <cell r="G118">
            <v>28900</v>
          </cell>
        </row>
        <row r="119">
          <cell r="G119">
            <v>31292</v>
          </cell>
        </row>
        <row r="120">
          <cell r="G120">
            <v>33684</v>
          </cell>
        </row>
        <row r="121">
          <cell r="G121">
            <v>36076</v>
          </cell>
        </row>
        <row r="122">
          <cell r="G122">
            <v>38468</v>
          </cell>
        </row>
        <row r="123">
          <cell r="G123">
            <v>40860</v>
          </cell>
        </row>
        <row r="124">
          <cell r="G124">
            <v>43252</v>
          </cell>
        </row>
        <row r="125">
          <cell r="G125">
            <v>45644</v>
          </cell>
        </row>
        <row r="126">
          <cell r="G126">
            <v>48036</v>
          </cell>
        </row>
        <row r="127">
          <cell r="G127">
            <v>50428</v>
          </cell>
        </row>
        <row r="128">
          <cell r="G128">
            <v>52820</v>
          </cell>
        </row>
      </sheetData>
      <sheetData sheetId="5">
        <row r="1">
          <cell r="C1">
            <v>0.42</v>
          </cell>
        </row>
        <row r="2">
          <cell r="C2">
            <v>0.326</v>
          </cell>
        </row>
        <row r="3">
          <cell r="C3">
            <v>0.266</v>
          </cell>
        </row>
        <row r="4">
          <cell r="C4">
            <v>0.225</v>
          </cell>
        </row>
        <row r="5">
          <cell r="C5">
            <v>0.195</v>
          </cell>
        </row>
        <row r="6">
          <cell r="C6">
            <v>0.172</v>
          </cell>
        </row>
        <row r="7">
          <cell r="C7">
            <v>0.153</v>
          </cell>
        </row>
        <row r="8">
          <cell r="C8">
            <v>0.139</v>
          </cell>
        </row>
        <row r="9">
          <cell r="C9">
            <v>0.127</v>
          </cell>
        </row>
        <row r="10">
          <cell r="C10">
            <v>0.116</v>
          </cell>
        </row>
        <row r="11">
          <cell r="C11">
            <v>0.108</v>
          </cell>
        </row>
        <row r="12">
          <cell r="C12">
            <v>0.1</v>
          </cell>
        </row>
        <row r="13">
          <cell r="C13">
            <v>0.094</v>
          </cell>
        </row>
        <row r="14">
          <cell r="C14">
            <v>0.482</v>
          </cell>
        </row>
        <row r="15">
          <cell r="C15">
            <v>0.376</v>
          </cell>
        </row>
        <row r="16">
          <cell r="C16">
            <v>0.308</v>
          </cell>
        </row>
        <row r="17">
          <cell r="C17">
            <v>0.26</v>
          </cell>
        </row>
        <row r="18">
          <cell r="C18">
            <v>0.226</v>
          </cell>
        </row>
        <row r="19">
          <cell r="C19">
            <v>0.199</v>
          </cell>
        </row>
        <row r="20">
          <cell r="C20">
            <v>0.178</v>
          </cell>
        </row>
        <row r="21">
          <cell r="C21">
            <v>0.161</v>
          </cell>
        </row>
        <row r="22">
          <cell r="C22">
            <v>0.147</v>
          </cell>
        </row>
        <row r="23">
          <cell r="C23">
            <v>0.136</v>
          </cell>
        </row>
        <row r="24">
          <cell r="C24">
            <v>0.126</v>
          </cell>
        </row>
        <row r="25">
          <cell r="C25">
            <v>0.117</v>
          </cell>
        </row>
        <row r="26">
          <cell r="C26">
            <v>0.109</v>
          </cell>
        </row>
        <row r="27">
          <cell r="C27">
            <v>0.468</v>
          </cell>
        </row>
        <row r="28">
          <cell r="C28">
            <v>0.401</v>
          </cell>
        </row>
        <row r="29">
          <cell r="C29">
            <v>0.302</v>
          </cell>
        </row>
        <row r="30">
          <cell r="C30">
            <v>0.247</v>
          </cell>
        </row>
        <row r="31">
          <cell r="C31">
            <v>0.201</v>
          </cell>
        </row>
        <row r="32">
          <cell r="C32">
            <v>0.174</v>
          </cell>
        </row>
        <row r="33">
          <cell r="C33">
            <v>0.154</v>
          </cell>
        </row>
        <row r="34">
          <cell r="C34">
            <v>0.137</v>
          </cell>
        </row>
        <row r="35">
          <cell r="C35">
            <v>0.124</v>
          </cell>
        </row>
        <row r="36">
          <cell r="C36">
            <v>0.113</v>
          </cell>
        </row>
        <row r="37">
          <cell r="C37">
            <v>0.104</v>
          </cell>
        </row>
        <row r="38">
          <cell r="C38">
            <v>0.097</v>
          </cell>
        </row>
        <row r="39">
          <cell r="C39">
            <v>0.09</v>
          </cell>
        </row>
        <row r="40">
          <cell r="C40">
            <v>0.084</v>
          </cell>
        </row>
        <row r="41">
          <cell r="C41">
            <v>0.402</v>
          </cell>
        </row>
        <row r="42">
          <cell r="C42">
            <v>0.342</v>
          </cell>
        </row>
        <row r="43">
          <cell r="C43">
            <v>0.264</v>
          </cell>
        </row>
        <row r="44">
          <cell r="C44">
            <v>0.215</v>
          </cell>
        </row>
        <row r="45">
          <cell r="C45">
            <v>0.181</v>
          </cell>
        </row>
        <row r="46">
          <cell r="C46">
            <v>0.156</v>
          </cell>
        </row>
        <row r="47">
          <cell r="C47">
            <v>0.138</v>
          </cell>
        </row>
        <row r="48">
          <cell r="C48">
            <v>0.123</v>
          </cell>
        </row>
        <row r="49">
          <cell r="C49">
            <v>0.111</v>
          </cell>
        </row>
        <row r="50">
          <cell r="C50">
            <v>0.101</v>
          </cell>
        </row>
        <row r="51">
          <cell r="C51">
            <v>0.093</v>
          </cell>
        </row>
        <row r="52">
          <cell r="C52">
            <v>0.086</v>
          </cell>
        </row>
        <row r="53">
          <cell r="C53">
            <v>0.08</v>
          </cell>
        </row>
        <row r="54">
          <cell r="C54">
            <v>0.075</v>
          </cell>
        </row>
        <row r="55">
          <cell r="C55">
            <v>0.316</v>
          </cell>
        </row>
        <row r="56">
          <cell r="C56">
            <v>0.243</v>
          </cell>
        </row>
        <row r="57">
          <cell r="C57">
            <v>0.197</v>
          </cell>
        </row>
        <row r="58">
          <cell r="C58">
            <v>0.166</v>
          </cell>
        </row>
        <row r="59">
          <cell r="C59">
            <v>0.143</v>
          </cell>
        </row>
        <row r="60">
          <cell r="C60">
            <v>0.126</v>
          </cell>
        </row>
        <row r="61">
          <cell r="C61">
            <v>0.113</v>
          </cell>
        </row>
        <row r="62">
          <cell r="C62">
            <v>0.102</v>
          </cell>
        </row>
        <row r="63">
          <cell r="C63">
            <v>0.093</v>
          </cell>
        </row>
        <row r="64">
          <cell r="C64">
            <v>0.085</v>
          </cell>
        </row>
        <row r="65">
          <cell r="C65">
            <v>0.079</v>
          </cell>
        </row>
        <row r="66">
          <cell r="C66">
            <v>0.073</v>
          </cell>
        </row>
        <row r="67">
          <cell r="C67">
            <v>0.069</v>
          </cell>
        </row>
        <row r="68">
          <cell r="C68">
            <v>0.529</v>
          </cell>
        </row>
        <row r="69">
          <cell r="C69">
            <v>0.414</v>
          </cell>
        </row>
        <row r="70">
          <cell r="C70">
            <v>0.34</v>
          </cell>
        </row>
        <row r="71">
          <cell r="C71">
            <v>0.288</v>
          </cell>
        </row>
        <row r="72">
          <cell r="C72">
            <v>0.25</v>
          </cell>
        </row>
        <row r="73">
          <cell r="C73">
            <v>0.221</v>
          </cell>
        </row>
        <row r="74">
          <cell r="C74">
            <v>0.198</v>
          </cell>
        </row>
        <row r="75">
          <cell r="C75">
            <v>0.179</v>
          </cell>
        </row>
        <row r="76">
          <cell r="C76">
            <v>0.164</v>
          </cell>
        </row>
        <row r="77">
          <cell r="C77">
            <v>0.151</v>
          </cell>
        </row>
        <row r="78">
          <cell r="C78">
            <v>0.14</v>
          </cell>
        </row>
        <row r="79">
          <cell r="C79">
            <v>0.13</v>
          </cell>
        </row>
        <row r="80">
          <cell r="C80">
            <v>0.122</v>
          </cell>
        </row>
        <row r="81">
          <cell r="C81" t="str">
            <v>0.766 (Umkehrdach)</v>
          </cell>
        </row>
        <row r="82">
          <cell r="C82" t="str">
            <v>0.514 (Umkehrdach)</v>
          </cell>
        </row>
        <row r="83">
          <cell r="C83" t="str">
            <v>0.421 (Umkehrdach)</v>
          </cell>
        </row>
        <row r="84">
          <cell r="C84" t="str">
            <v>0.356 (Umkehrdach)</v>
          </cell>
        </row>
        <row r="85">
          <cell r="C85" t="str">
            <v>0.309 (Umkehrdach)</v>
          </cell>
        </row>
        <row r="86">
          <cell r="C86" t="str">
            <v>0.273 (Umkehrdach)</v>
          </cell>
        </row>
        <row r="87">
          <cell r="C87" t="str">
            <v>0.244 (Umkehrdach)</v>
          </cell>
        </row>
        <row r="88">
          <cell r="C88" t="str">
            <v>0.221 (Umkehrdach)</v>
          </cell>
        </row>
        <row r="89">
          <cell r="C89" t="str">
            <v>0.203 (Umkehrdach)</v>
          </cell>
        </row>
        <row r="90">
          <cell r="C90" t="str">
            <v>0.186 (Umkehrdach)</v>
          </cell>
        </row>
        <row r="91">
          <cell r="C91" t="str">
            <v>0.173 (Umkehrdach)</v>
          </cell>
        </row>
        <row r="92">
          <cell r="C92" t="str">
            <v>0.161 (Umkehrdach)</v>
          </cell>
        </row>
        <row r="93">
          <cell r="C93" t="str">
            <v>0.151 (Umkehrdach)</v>
          </cell>
        </row>
        <row r="94">
          <cell r="C94">
            <v>0.557</v>
          </cell>
        </row>
        <row r="95">
          <cell r="C95">
            <v>0.438</v>
          </cell>
        </row>
        <row r="96">
          <cell r="C96">
            <v>0.361</v>
          </cell>
        </row>
        <row r="97">
          <cell r="C97">
            <v>0.307</v>
          </cell>
        </row>
        <row r="98">
          <cell r="C98">
            <v>0.267</v>
          </cell>
        </row>
        <row r="99">
          <cell r="C99">
            <v>0.236</v>
          </cell>
        </row>
        <row r="100">
          <cell r="C100">
            <v>0.212</v>
          </cell>
        </row>
        <row r="101">
          <cell r="C101">
            <v>0.192</v>
          </cell>
        </row>
        <row r="102">
          <cell r="C102">
            <v>0.176</v>
          </cell>
        </row>
        <row r="103">
          <cell r="C103">
            <v>0.162</v>
          </cell>
        </row>
        <row r="104">
          <cell r="C104">
            <v>0.15</v>
          </cell>
        </row>
        <row r="105">
          <cell r="C105">
            <v>0.14</v>
          </cell>
        </row>
        <row r="106">
          <cell r="C106">
            <v>0.131</v>
          </cell>
        </row>
        <row r="107">
          <cell r="C107">
            <v>0.695</v>
          </cell>
        </row>
        <row r="108">
          <cell r="C108">
            <v>0.604</v>
          </cell>
        </row>
        <row r="109">
          <cell r="C109">
            <v>0.478</v>
          </cell>
        </row>
        <row r="110">
          <cell r="C110">
            <v>0.396</v>
          </cell>
        </row>
        <row r="111">
          <cell r="C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41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30.57421875" style="0" customWidth="1"/>
    <col min="2" max="2" width="9.140625" style="0" customWidth="1"/>
    <col min="3" max="3" width="8.57421875" style="0" customWidth="1"/>
    <col min="4" max="4" width="12.140625" style="0" customWidth="1"/>
    <col min="5" max="5" width="31.421875" style="8" customWidth="1"/>
    <col min="6" max="6" width="11.421875" style="9" customWidth="1"/>
    <col min="7" max="7" width="11.421875" style="10" customWidth="1"/>
    <col min="8" max="8" width="6.8515625" style="0" customWidth="1"/>
    <col min="9" max="9" width="7.7109375" style="0" customWidth="1"/>
    <col min="10" max="10" width="7.421875" style="7" customWidth="1"/>
    <col min="11" max="11" width="5.140625" style="0" customWidth="1"/>
    <col min="12" max="12" width="15.8515625" style="0" bestFit="1" customWidth="1"/>
    <col min="14" max="14" width="9.421875" style="0" customWidth="1"/>
    <col min="15" max="16" width="12.8515625" style="0" customWidth="1"/>
    <col min="17" max="17" width="12.00390625" style="0" customWidth="1"/>
    <col min="19" max="19" width="7.28125" style="0" customWidth="1"/>
    <col min="20" max="20" width="13.7109375" style="0" customWidth="1"/>
    <col min="21" max="22" width="12.8515625" style="0" customWidth="1"/>
  </cols>
  <sheetData>
    <row r="1" spans="1:17" ht="21" customHeight="1">
      <c r="A1" s="11" t="s">
        <v>105</v>
      </c>
      <c r="L1" s="11" t="s">
        <v>42</v>
      </c>
      <c r="Q1" s="11" t="s">
        <v>47</v>
      </c>
    </row>
    <row r="2" ht="11.25" customHeight="1">
      <c r="A2" s="11"/>
    </row>
    <row r="3" spans="4:18" ht="16.5" customHeight="1">
      <c r="D3" s="45" t="s">
        <v>19</v>
      </c>
      <c r="L3" s="19" t="s">
        <v>38</v>
      </c>
      <c r="R3" s="19" t="s">
        <v>38</v>
      </c>
    </row>
    <row r="4" spans="4:14" ht="15.75">
      <c r="D4" s="43" t="s">
        <v>20</v>
      </c>
      <c r="N4" s="50">
        <v>1</v>
      </c>
    </row>
    <row r="5" spans="4:7" ht="18" customHeight="1">
      <c r="D5" s="44" t="s">
        <v>28</v>
      </c>
      <c r="E5" s="13" t="s">
        <v>33</v>
      </c>
      <c r="F5" s="15" t="s">
        <v>22</v>
      </c>
      <c r="G5" s="16" t="s">
        <v>23</v>
      </c>
    </row>
    <row r="6" spans="1:21" ht="21.75" customHeight="1">
      <c r="A6" s="1" t="s">
        <v>0</v>
      </c>
      <c r="B6" s="2"/>
      <c r="C6" s="3" t="s">
        <v>1</v>
      </c>
      <c r="D6" s="4"/>
      <c r="L6" s="19" t="s">
        <v>39</v>
      </c>
      <c r="O6" s="18" t="s">
        <v>43</v>
      </c>
      <c r="R6" s="19" t="s">
        <v>39</v>
      </c>
      <c r="U6" s="18" t="s">
        <v>43</v>
      </c>
    </row>
    <row r="7" spans="1:16" ht="24.75" customHeight="1">
      <c r="A7" s="157"/>
      <c r="B7" s="158"/>
      <c r="C7" s="6"/>
      <c r="D7" s="159"/>
      <c r="E7" s="13" t="s">
        <v>31</v>
      </c>
      <c r="N7" s="50">
        <v>8</v>
      </c>
      <c r="P7">
        <v>1</v>
      </c>
    </row>
    <row r="8" spans="1:19" ht="18" customHeight="1">
      <c r="A8" s="5" t="s">
        <v>2</v>
      </c>
      <c r="B8" s="6" t="s">
        <v>3</v>
      </c>
      <c r="C8" s="6" t="s">
        <v>4</v>
      </c>
      <c r="D8" s="159">
        <v>3100</v>
      </c>
      <c r="E8" s="72" t="s">
        <v>107</v>
      </c>
      <c r="F8" s="49">
        <v>4.5</v>
      </c>
      <c r="G8" s="47">
        <f>F8*D8</f>
        <v>13950</v>
      </c>
      <c r="M8" s="7"/>
      <c r="S8" s="7"/>
    </row>
    <row r="9" spans="1:18" ht="18" customHeight="1">
      <c r="A9" s="5"/>
      <c r="B9" s="6"/>
      <c r="C9" s="6"/>
      <c r="D9" s="159"/>
      <c r="E9" s="72" t="s">
        <v>108</v>
      </c>
      <c r="F9" s="49">
        <v>6.3</v>
      </c>
      <c r="G9" s="47">
        <f>F9*D8</f>
        <v>19530</v>
      </c>
      <c r="L9" s="19" t="s">
        <v>57</v>
      </c>
      <c r="R9" s="19" t="s">
        <v>57</v>
      </c>
    </row>
    <row r="10" spans="1:14" ht="18" customHeight="1">
      <c r="A10" s="5"/>
      <c r="B10" s="6"/>
      <c r="C10" s="6"/>
      <c r="D10" s="159"/>
      <c r="E10" s="72" t="s">
        <v>109</v>
      </c>
      <c r="F10" s="49">
        <v>3</v>
      </c>
      <c r="G10" s="47">
        <f>F10*D8</f>
        <v>9300</v>
      </c>
      <c r="N10" s="50">
        <v>2</v>
      </c>
    </row>
    <row r="11" spans="1:19" ht="18" customHeight="1">
      <c r="A11" s="5" t="s">
        <v>5</v>
      </c>
      <c r="B11" s="6" t="s">
        <v>3</v>
      </c>
      <c r="C11" s="6" t="s">
        <v>4</v>
      </c>
      <c r="D11" s="160">
        <v>3600</v>
      </c>
      <c r="E11" s="48" t="s">
        <v>24</v>
      </c>
      <c r="F11" s="49">
        <v>0.195</v>
      </c>
      <c r="G11" s="47">
        <f>F11*D11</f>
        <v>702</v>
      </c>
      <c r="M11" s="7"/>
      <c r="S11" s="7"/>
    </row>
    <row r="12" spans="1:7" ht="18" customHeight="1">
      <c r="A12" s="5"/>
      <c r="B12" s="6"/>
      <c r="C12" s="6"/>
      <c r="D12" s="159"/>
      <c r="E12" s="48" t="s">
        <v>25</v>
      </c>
      <c r="F12" s="49">
        <v>0.22</v>
      </c>
      <c r="G12" s="47">
        <f>F12*D11</f>
        <v>792</v>
      </c>
    </row>
    <row r="13" spans="1:22" ht="18" customHeight="1">
      <c r="A13" s="5"/>
      <c r="B13" s="6"/>
      <c r="C13" s="6"/>
      <c r="D13" s="159"/>
      <c r="E13" s="48" t="s">
        <v>152</v>
      </c>
      <c r="F13" s="49"/>
      <c r="G13" s="47">
        <v>0</v>
      </c>
      <c r="M13" s="17"/>
      <c r="N13" s="17"/>
      <c r="O13" s="26" t="s">
        <v>23</v>
      </c>
      <c r="P13" s="26" t="s">
        <v>46</v>
      </c>
      <c r="Q13" s="161"/>
      <c r="S13" s="39"/>
      <c r="T13" s="39"/>
      <c r="U13" s="26" t="s">
        <v>23</v>
      </c>
      <c r="V13" s="26" t="s">
        <v>46</v>
      </c>
    </row>
    <row r="14" spans="1:22" ht="18" customHeight="1">
      <c r="A14" s="5"/>
      <c r="B14" s="6"/>
      <c r="C14" s="6"/>
      <c r="D14" s="159"/>
      <c r="E14" s="13" t="s">
        <v>32</v>
      </c>
      <c r="L14" s="14" t="s">
        <v>38</v>
      </c>
      <c r="M14" s="28" t="s">
        <v>153</v>
      </c>
      <c r="N14" s="29"/>
      <c r="O14" s="30">
        <f>G8</f>
        <v>13950</v>
      </c>
      <c r="P14" s="31">
        <f>O14*1000</f>
        <v>13950000</v>
      </c>
      <c r="Q14" s="32"/>
      <c r="R14" s="33" t="s">
        <v>38</v>
      </c>
      <c r="S14" s="28" t="s">
        <v>153</v>
      </c>
      <c r="T14" s="34"/>
      <c r="U14" s="30">
        <f>G8</f>
        <v>13950</v>
      </c>
      <c r="V14" s="31">
        <f>U14*1000</f>
        <v>13950000</v>
      </c>
    </row>
    <row r="15" spans="1:22" ht="18" customHeight="1">
      <c r="A15" s="5" t="s">
        <v>21</v>
      </c>
      <c r="B15" s="6" t="s">
        <v>3</v>
      </c>
      <c r="C15" s="6" t="s">
        <v>4</v>
      </c>
      <c r="D15" s="160">
        <v>4430</v>
      </c>
      <c r="E15" s="73" t="s">
        <v>125</v>
      </c>
      <c r="F15" s="49">
        <v>1.65</v>
      </c>
      <c r="G15" s="47">
        <f>F15*D15</f>
        <v>7309.5</v>
      </c>
      <c r="K15" s="7"/>
      <c r="L15" s="14" t="s">
        <v>39</v>
      </c>
      <c r="M15" s="28" t="s">
        <v>49</v>
      </c>
      <c r="N15" s="35"/>
      <c r="O15" s="30">
        <f>G43</f>
        <v>20720</v>
      </c>
      <c r="P15" s="31">
        <f>O15*1000</f>
        <v>20720000</v>
      </c>
      <c r="Q15" s="32"/>
      <c r="R15" s="33" t="s">
        <v>39</v>
      </c>
      <c r="S15" s="28" t="s">
        <v>48</v>
      </c>
      <c r="T15" s="36"/>
      <c r="U15" s="30">
        <f>G74</f>
        <v>31824</v>
      </c>
      <c r="V15" s="31">
        <f>U15*1000</f>
        <v>31824000</v>
      </c>
    </row>
    <row r="16" spans="1:22" ht="15" customHeight="1">
      <c r="A16" s="5"/>
      <c r="B16" s="6"/>
      <c r="C16" s="6"/>
      <c r="D16" s="159"/>
      <c r="E16" s="73" t="s">
        <v>126</v>
      </c>
      <c r="F16" s="49">
        <v>2</v>
      </c>
      <c r="G16" s="47">
        <f>F16*D15</f>
        <v>8860</v>
      </c>
      <c r="K16" s="7"/>
      <c r="L16" s="27" t="s">
        <v>45</v>
      </c>
      <c r="M16" s="28" t="s">
        <v>40</v>
      </c>
      <c r="N16" s="35"/>
      <c r="O16" s="30">
        <f>G19</f>
        <v>7974</v>
      </c>
      <c r="P16" s="31">
        <f>O16*1000</f>
        <v>7974000</v>
      </c>
      <c r="Q16" s="32"/>
      <c r="R16" s="27" t="s">
        <v>45</v>
      </c>
      <c r="S16" s="28" t="s">
        <v>50</v>
      </c>
      <c r="T16" s="36"/>
      <c r="U16" s="30">
        <f>G21</f>
        <v>26621.999999999996</v>
      </c>
      <c r="V16" s="31">
        <f>U16*1000</f>
        <v>26621999.999999996</v>
      </c>
    </row>
    <row r="17" spans="1:21" ht="18" customHeight="1">
      <c r="A17" s="5"/>
      <c r="B17" s="6"/>
      <c r="C17" s="6"/>
      <c r="D17" s="160"/>
      <c r="E17" s="73" t="s">
        <v>127</v>
      </c>
      <c r="F17" s="49">
        <v>2.2</v>
      </c>
      <c r="G17" s="47">
        <f>F17*D15</f>
        <v>9746</v>
      </c>
      <c r="K17" s="7"/>
      <c r="L17" s="22"/>
      <c r="M17" s="21"/>
      <c r="N17" s="21"/>
      <c r="O17" s="21"/>
      <c r="P17" s="21"/>
      <c r="Q17" s="21"/>
      <c r="R17" s="23"/>
      <c r="S17" s="23"/>
      <c r="T17" s="21"/>
      <c r="U17" s="21"/>
    </row>
    <row r="18" spans="1:22" ht="18" customHeight="1">
      <c r="A18" s="5" t="s">
        <v>6</v>
      </c>
      <c r="B18" s="6" t="s">
        <v>3</v>
      </c>
      <c r="C18" s="6" t="s">
        <v>4</v>
      </c>
      <c r="D18" s="159">
        <v>2610</v>
      </c>
      <c r="E18" s="48" t="s">
        <v>26</v>
      </c>
      <c r="F18" s="49">
        <v>1.5</v>
      </c>
      <c r="G18" s="47">
        <f>F18*D15</f>
        <v>6645</v>
      </c>
      <c r="K18" s="7"/>
      <c r="L18" s="25" t="s">
        <v>42</v>
      </c>
      <c r="M18" s="21"/>
      <c r="N18" s="21"/>
      <c r="O18" s="37">
        <f>SUM(O14:O17)</f>
        <v>42644</v>
      </c>
      <c r="P18" s="37">
        <f>SUM(P14:P16)</f>
        <v>42644000</v>
      </c>
      <c r="Q18" s="24"/>
      <c r="R18" s="25" t="s">
        <v>47</v>
      </c>
      <c r="S18" s="21"/>
      <c r="T18" s="21"/>
      <c r="U18" s="37">
        <f>SUM(U14:U17)</f>
        <v>72396</v>
      </c>
      <c r="V18" s="37">
        <f>SUM(V14:V17)</f>
        <v>72396000</v>
      </c>
    </row>
    <row r="19" spans="1:16" ht="18" customHeight="1">
      <c r="A19" s="5"/>
      <c r="B19" s="6"/>
      <c r="C19" s="6"/>
      <c r="D19" s="159"/>
      <c r="E19" s="48" t="s">
        <v>40</v>
      </c>
      <c r="F19" s="49">
        <v>1.8</v>
      </c>
      <c r="G19" s="47">
        <f>F19*D15</f>
        <v>7974</v>
      </c>
      <c r="K19" s="7"/>
      <c r="P19" s="7" t="s">
        <v>44</v>
      </c>
    </row>
    <row r="20" spans="1:21" ht="18" customHeight="1">
      <c r="A20" s="5" t="s">
        <v>7</v>
      </c>
      <c r="B20" s="6" t="s">
        <v>3</v>
      </c>
      <c r="C20" s="6" t="s">
        <v>4</v>
      </c>
      <c r="D20" s="162">
        <v>4930</v>
      </c>
      <c r="E20" s="48" t="s">
        <v>41</v>
      </c>
      <c r="F20" s="49">
        <v>2</v>
      </c>
      <c r="G20" s="47">
        <f>F20*D15</f>
        <v>8860</v>
      </c>
      <c r="L20" s="72" t="s">
        <v>153</v>
      </c>
      <c r="O20" s="8" t="s">
        <v>36</v>
      </c>
      <c r="P20" s="7">
        <v>50</v>
      </c>
      <c r="U20" s="73" t="s">
        <v>125</v>
      </c>
    </row>
    <row r="21" spans="1:21" ht="18" customHeight="1">
      <c r="A21" s="5" t="s">
        <v>8</v>
      </c>
      <c r="B21" s="6" t="s">
        <v>3</v>
      </c>
      <c r="C21" s="6" t="s">
        <v>4</v>
      </c>
      <c r="D21" s="162">
        <v>3040</v>
      </c>
      <c r="E21" s="48" t="s">
        <v>154</v>
      </c>
      <c r="F21" s="49">
        <v>10.2</v>
      </c>
      <c r="G21" s="47">
        <f>F21*D18</f>
        <v>26621.999999999996</v>
      </c>
      <c r="L21" s="72" t="s">
        <v>155</v>
      </c>
      <c r="O21" s="8" t="s">
        <v>30</v>
      </c>
      <c r="P21" s="7">
        <v>60</v>
      </c>
      <c r="U21" s="73" t="s">
        <v>126</v>
      </c>
    </row>
    <row r="22" spans="1:21" ht="18.75" customHeight="1">
      <c r="A22" s="5" t="s">
        <v>9</v>
      </c>
      <c r="B22" s="6" t="s">
        <v>3</v>
      </c>
      <c r="C22" s="6" t="s">
        <v>4</v>
      </c>
      <c r="D22" s="159">
        <v>3600</v>
      </c>
      <c r="E22" s="48" t="s">
        <v>156</v>
      </c>
      <c r="F22" s="49">
        <v>8.7</v>
      </c>
      <c r="G22" s="47">
        <f>F22*D18</f>
        <v>22706.999999999996</v>
      </c>
      <c r="L22" s="72" t="s">
        <v>157</v>
      </c>
      <c r="O22" s="8" t="s">
        <v>34</v>
      </c>
      <c r="P22" s="7">
        <v>80</v>
      </c>
      <c r="U22" s="73" t="s">
        <v>127</v>
      </c>
    </row>
    <row r="23" spans="1:21" ht="18" customHeight="1">
      <c r="A23" s="5" t="s">
        <v>10</v>
      </c>
      <c r="B23" s="6" t="s">
        <v>3</v>
      </c>
      <c r="C23" s="6" t="s">
        <v>4</v>
      </c>
      <c r="D23" s="159">
        <v>3650</v>
      </c>
      <c r="E23" s="67" t="s">
        <v>158</v>
      </c>
      <c r="F23" s="68">
        <v>10.2</v>
      </c>
      <c r="G23" s="69">
        <v>53058</v>
      </c>
      <c r="L23" s="48" t="s">
        <v>24</v>
      </c>
      <c r="O23" s="8" t="s">
        <v>64</v>
      </c>
      <c r="P23" s="7">
        <v>100</v>
      </c>
      <c r="U23" s="48" t="s">
        <v>26</v>
      </c>
    </row>
    <row r="24" spans="1:21" ht="18" customHeight="1">
      <c r="A24" s="5"/>
      <c r="B24" s="6"/>
      <c r="C24" s="6"/>
      <c r="D24" s="159"/>
      <c r="E24" s="67" t="s">
        <v>159</v>
      </c>
      <c r="F24" s="68">
        <v>8.7</v>
      </c>
      <c r="G24" s="69">
        <v>45753</v>
      </c>
      <c r="L24" s="48" t="s">
        <v>25</v>
      </c>
      <c r="O24" s="8" t="s">
        <v>17</v>
      </c>
      <c r="P24" s="7">
        <v>120</v>
      </c>
      <c r="U24" s="48" t="s">
        <v>40</v>
      </c>
    </row>
    <row r="25" spans="1:21" ht="18" customHeight="1">
      <c r="A25" s="5" t="s">
        <v>102</v>
      </c>
      <c r="B25" s="6" t="s">
        <v>3</v>
      </c>
      <c r="C25" s="6" t="s">
        <v>4</v>
      </c>
      <c r="D25" s="159"/>
      <c r="E25" s="67" t="s">
        <v>129</v>
      </c>
      <c r="F25" s="68">
        <v>1.9</v>
      </c>
      <c r="G25" s="69">
        <f>F25*D20</f>
        <v>9367</v>
      </c>
      <c r="L25" s="50" t="s">
        <v>152</v>
      </c>
      <c r="O25" s="8" t="s">
        <v>35</v>
      </c>
      <c r="P25" s="7">
        <v>140</v>
      </c>
      <c r="U25" s="48" t="s">
        <v>41</v>
      </c>
    </row>
    <row r="26" spans="1:21" ht="18" customHeight="1">
      <c r="A26" s="5"/>
      <c r="B26" s="6"/>
      <c r="C26" s="6"/>
      <c r="D26" s="159"/>
      <c r="E26" s="67" t="s">
        <v>128</v>
      </c>
      <c r="F26" s="68">
        <v>2.3</v>
      </c>
      <c r="G26" s="69">
        <f>F26*D20</f>
        <v>11339</v>
      </c>
      <c r="P26" s="7">
        <v>160</v>
      </c>
      <c r="U26" s="48" t="s">
        <v>160</v>
      </c>
    </row>
    <row r="27" spans="1:21" ht="18" customHeight="1">
      <c r="A27" s="5"/>
      <c r="B27" s="6"/>
      <c r="C27" s="6"/>
      <c r="D27" s="159"/>
      <c r="E27" s="74"/>
      <c r="F27" s="75"/>
      <c r="G27" s="76"/>
      <c r="P27" s="7">
        <v>180</v>
      </c>
      <c r="U27" s="48" t="s">
        <v>161</v>
      </c>
    </row>
    <row r="28" spans="1:21" ht="18" customHeight="1">
      <c r="A28" s="5"/>
      <c r="B28" s="6"/>
      <c r="C28" s="6"/>
      <c r="D28" s="159"/>
      <c r="E28" s="70" t="s">
        <v>130</v>
      </c>
      <c r="P28" s="7">
        <v>200</v>
      </c>
      <c r="U28" s="66" t="s">
        <v>158</v>
      </c>
    </row>
    <row r="29" spans="1:21" ht="18" customHeight="1">
      <c r="A29" s="1" t="s">
        <v>11</v>
      </c>
      <c r="B29" s="2"/>
      <c r="C29" s="3" t="s">
        <v>1</v>
      </c>
      <c r="D29" s="4"/>
      <c r="E29" s="70" t="s">
        <v>104</v>
      </c>
      <c r="P29" s="7"/>
      <c r="U29" s="66" t="s">
        <v>159</v>
      </c>
    </row>
    <row r="30" spans="1:21" ht="18" customHeight="1">
      <c r="A30" s="5" t="s">
        <v>12</v>
      </c>
      <c r="B30" s="6" t="s">
        <v>3</v>
      </c>
      <c r="C30" s="6" t="s">
        <v>4</v>
      </c>
      <c r="D30" s="159">
        <v>1690</v>
      </c>
      <c r="E30" s="13" t="s">
        <v>33</v>
      </c>
      <c r="F30" s="15" t="s">
        <v>22</v>
      </c>
      <c r="G30" s="16" t="s">
        <v>23</v>
      </c>
      <c r="H30" s="165" t="s">
        <v>37</v>
      </c>
      <c r="I30" s="166"/>
      <c r="J30" s="12" t="s">
        <v>29</v>
      </c>
      <c r="L30" s="18" t="s">
        <v>58</v>
      </c>
      <c r="P30" s="7"/>
      <c r="U30" s="67" t="s">
        <v>129</v>
      </c>
    </row>
    <row r="31" spans="1:21" ht="18" customHeight="1">
      <c r="A31" s="5"/>
      <c r="B31" s="6"/>
      <c r="C31" s="6"/>
      <c r="D31" s="159"/>
      <c r="N31" s="18"/>
      <c r="O31" s="18"/>
      <c r="P31" s="18"/>
      <c r="Q31" s="18"/>
      <c r="R31" s="18" t="s">
        <v>47</v>
      </c>
      <c r="U31" s="67" t="s">
        <v>128</v>
      </c>
    </row>
    <row r="32" spans="1:13" ht="18" customHeight="1">
      <c r="A32" s="5" t="s">
        <v>13</v>
      </c>
      <c r="B32" s="6" t="s">
        <v>3</v>
      </c>
      <c r="C32" s="6" t="s">
        <v>4</v>
      </c>
      <c r="D32" s="159">
        <v>1690</v>
      </c>
      <c r="E32" s="13" t="s">
        <v>11</v>
      </c>
      <c r="J32" s="12"/>
      <c r="L32" s="18" t="s">
        <v>42</v>
      </c>
      <c r="M32" s="18"/>
    </row>
    <row r="33" spans="1:10" ht="18" customHeight="1">
      <c r="A33" s="5"/>
      <c r="B33" s="6"/>
      <c r="C33" s="6"/>
      <c r="D33" s="159"/>
      <c r="E33" s="8" t="s">
        <v>35</v>
      </c>
      <c r="F33" s="9">
        <f>J33/1000*H33</f>
        <v>7.5</v>
      </c>
      <c r="G33" s="10">
        <f>D32*F33</f>
        <v>12675</v>
      </c>
      <c r="H33">
        <v>50</v>
      </c>
      <c r="I33" t="s">
        <v>27</v>
      </c>
      <c r="J33" s="9">
        <v>150</v>
      </c>
    </row>
    <row r="34" spans="1:9" ht="18" customHeight="1">
      <c r="A34" s="5"/>
      <c r="B34" s="6"/>
      <c r="C34" s="6"/>
      <c r="D34" s="159"/>
      <c r="E34" s="8" t="s">
        <v>35</v>
      </c>
      <c r="F34" s="9">
        <f>J33/1000*H34</f>
        <v>9</v>
      </c>
      <c r="G34" s="10">
        <f>D32*F34</f>
        <v>15210</v>
      </c>
      <c r="H34">
        <v>60</v>
      </c>
      <c r="I34" t="s">
        <v>27</v>
      </c>
    </row>
    <row r="35" spans="1:9" ht="18" customHeight="1">
      <c r="A35" s="5"/>
      <c r="B35" s="6"/>
      <c r="C35" s="6"/>
      <c r="D35" s="159"/>
      <c r="E35" s="8" t="s">
        <v>35</v>
      </c>
      <c r="F35" s="9">
        <f>J33/1000*H35</f>
        <v>12</v>
      </c>
      <c r="G35" s="10">
        <f>D32*F35</f>
        <v>20280</v>
      </c>
      <c r="H35">
        <v>80</v>
      </c>
      <c r="I35" t="s">
        <v>27</v>
      </c>
    </row>
    <row r="36" spans="1:9" ht="18" customHeight="1">
      <c r="A36" s="5" t="s">
        <v>14</v>
      </c>
      <c r="B36" s="6" t="s">
        <v>3</v>
      </c>
      <c r="C36" s="6" t="s">
        <v>4</v>
      </c>
      <c r="D36" s="159">
        <v>6490</v>
      </c>
      <c r="E36" s="8" t="s">
        <v>35</v>
      </c>
      <c r="F36" s="9">
        <f>J33/1000*H36</f>
        <v>15</v>
      </c>
      <c r="G36" s="10">
        <f>D32*F36</f>
        <v>25350</v>
      </c>
      <c r="H36">
        <v>100</v>
      </c>
      <c r="I36" t="s">
        <v>27</v>
      </c>
    </row>
    <row r="37" spans="1:10" ht="18" customHeight="1">
      <c r="A37" s="5" t="s">
        <v>15</v>
      </c>
      <c r="B37" s="6" t="s">
        <v>3</v>
      </c>
      <c r="C37" s="6" t="s">
        <v>4</v>
      </c>
      <c r="D37" s="160">
        <v>5180</v>
      </c>
      <c r="J37" s="9"/>
    </row>
    <row r="38" spans="1:10" ht="18" customHeight="1">
      <c r="A38" s="5"/>
      <c r="B38" s="6"/>
      <c r="C38" s="6"/>
      <c r="D38" s="159"/>
      <c r="E38" s="8" t="s">
        <v>36</v>
      </c>
      <c r="F38" s="9">
        <f>J38/1000*H38</f>
        <v>1.5</v>
      </c>
      <c r="G38" s="10">
        <f>D37*F38</f>
        <v>7770</v>
      </c>
      <c r="H38">
        <v>60</v>
      </c>
      <c r="I38" t="s">
        <v>27</v>
      </c>
      <c r="J38" s="9">
        <v>25</v>
      </c>
    </row>
    <row r="39" spans="1:9" ht="18" customHeight="1">
      <c r="A39" s="5"/>
      <c r="B39" s="6"/>
      <c r="C39" s="6"/>
      <c r="D39" s="159"/>
      <c r="E39" s="8" t="s">
        <v>36</v>
      </c>
      <c r="F39" s="9">
        <f>J38/1000*H39</f>
        <v>2</v>
      </c>
      <c r="G39" s="10">
        <f>D37*F39</f>
        <v>10360</v>
      </c>
      <c r="H39">
        <v>80</v>
      </c>
      <c r="I39" t="s">
        <v>27</v>
      </c>
    </row>
    <row r="40" spans="1:9" ht="18" customHeight="1">
      <c r="A40" s="5"/>
      <c r="B40" s="6"/>
      <c r="C40" s="6"/>
      <c r="D40" s="159"/>
      <c r="E40" s="8" t="s">
        <v>36</v>
      </c>
      <c r="F40" s="9">
        <f>J38/1000*H40</f>
        <v>2.5</v>
      </c>
      <c r="G40" s="10">
        <f>D37*F40</f>
        <v>12950</v>
      </c>
      <c r="H40">
        <v>100</v>
      </c>
      <c r="I40" t="s">
        <v>27</v>
      </c>
    </row>
    <row r="41" spans="1:9" ht="18" customHeight="1">
      <c r="A41" s="5"/>
      <c r="B41" s="6"/>
      <c r="C41" s="6"/>
      <c r="D41" s="159"/>
      <c r="E41" s="8" t="s">
        <v>36</v>
      </c>
      <c r="F41" s="9">
        <f>J38/1000*H41</f>
        <v>3</v>
      </c>
      <c r="G41" s="10">
        <f>D37*F41</f>
        <v>15540</v>
      </c>
      <c r="H41">
        <v>120</v>
      </c>
      <c r="I41" t="s">
        <v>27</v>
      </c>
    </row>
    <row r="42" spans="1:9" ht="18" customHeight="1">
      <c r="A42" s="5"/>
      <c r="B42" s="6"/>
      <c r="C42" s="6"/>
      <c r="D42" s="159"/>
      <c r="E42" s="8" t="s">
        <v>36</v>
      </c>
      <c r="F42" s="9">
        <f>J38/1000*H42</f>
        <v>3.5</v>
      </c>
      <c r="G42" s="10">
        <f>D37*F42</f>
        <v>18130</v>
      </c>
      <c r="H42">
        <v>140</v>
      </c>
      <c r="I42" t="s">
        <v>27</v>
      </c>
    </row>
    <row r="43" spans="1:22" ht="18" customHeight="1">
      <c r="A43" s="5"/>
      <c r="B43" s="6"/>
      <c r="C43" s="6"/>
      <c r="D43" s="159"/>
      <c r="E43" s="8" t="s">
        <v>36</v>
      </c>
      <c r="F43" s="9">
        <f>J38/1000*H43</f>
        <v>4</v>
      </c>
      <c r="G43" s="10">
        <f>D37*F43</f>
        <v>20720</v>
      </c>
      <c r="H43">
        <v>160</v>
      </c>
      <c r="I43" t="s">
        <v>27</v>
      </c>
      <c r="N43" s="41"/>
      <c r="O43" s="42">
        <f>P14</f>
        <v>13950000</v>
      </c>
      <c r="S43" s="8" t="s">
        <v>38</v>
      </c>
      <c r="V43" s="31">
        <f>V14</f>
        <v>13950000</v>
      </c>
    </row>
    <row r="44" spans="1:22" ht="18" customHeight="1">
      <c r="A44" s="5"/>
      <c r="B44" s="6"/>
      <c r="C44" s="6"/>
      <c r="D44" s="159"/>
      <c r="E44" s="8" t="s">
        <v>36</v>
      </c>
      <c r="F44" s="9">
        <f>J38/1000*H44</f>
        <v>4.5</v>
      </c>
      <c r="G44" s="10">
        <f>D37*F44</f>
        <v>23310</v>
      </c>
      <c r="H44">
        <v>180</v>
      </c>
      <c r="I44" t="s">
        <v>27</v>
      </c>
      <c r="L44" s="8" t="s">
        <v>38</v>
      </c>
      <c r="M44" s="71" t="s">
        <v>153</v>
      </c>
      <c r="N44" s="41"/>
      <c r="O44" s="42">
        <f>P15</f>
        <v>20720000</v>
      </c>
      <c r="S44" s="8" t="s">
        <v>39</v>
      </c>
      <c r="V44" s="31">
        <f>V15</f>
        <v>31824000</v>
      </c>
    </row>
    <row r="45" spans="1:22" ht="18" customHeight="1">
      <c r="A45" s="5"/>
      <c r="B45" s="6"/>
      <c r="C45" s="6"/>
      <c r="D45" s="159"/>
      <c r="E45" s="8" t="s">
        <v>36</v>
      </c>
      <c r="F45" s="9">
        <f>J38/1000*H45</f>
        <v>5</v>
      </c>
      <c r="G45" s="10">
        <f>D37*F45</f>
        <v>25900</v>
      </c>
      <c r="H45">
        <v>200</v>
      </c>
      <c r="I45" t="s">
        <v>27</v>
      </c>
      <c r="L45" s="8" t="s">
        <v>39</v>
      </c>
      <c r="M45" s="40" t="s">
        <v>59</v>
      </c>
      <c r="N45" s="41"/>
      <c r="O45" s="42">
        <f>P16</f>
        <v>7974000</v>
      </c>
      <c r="S45" s="8" t="s">
        <v>45</v>
      </c>
      <c r="V45" s="31">
        <f>V16</f>
        <v>26621999.999999996</v>
      </c>
    </row>
    <row r="46" spans="1:21" ht="18" customHeight="1">
      <c r="A46" s="5"/>
      <c r="B46" s="6"/>
      <c r="C46" s="6"/>
      <c r="D46" s="159"/>
      <c r="E46" s="8" t="s">
        <v>36</v>
      </c>
      <c r="F46" s="9">
        <f>J38/1000*H46</f>
        <v>5.5</v>
      </c>
      <c r="G46" s="10">
        <f>D37*F46</f>
        <v>28490</v>
      </c>
      <c r="H46">
        <v>220</v>
      </c>
      <c r="I46" t="s">
        <v>27</v>
      </c>
      <c r="L46" s="8" t="s">
        <v>45</v>
      </c>
      <c r="M46" s="40" t="s">
        <v>40</v>
      </c>
      <c r="T46" s="71" t="s">
        <v>153</v>
      </c>
      <c r="U46" s="41"/>
    </row>
    <row r="47" spans="1:22" ht="18" customHeight="1">
      <c r="A47" s="5"/>
      <c r="B47" s="6"/>
      <c r="C47" s="6"/>
      <c r="D47" s="159"/>
      <c r="E47" s="8" t="s">
        <v>36</v>
      </c>
      <c r="F47" s="9">
        <f>J38/1000*H47</f>
        <v>6</v>
      </c>
      <c r="G47" s="10">
        <f>D37*F47</f>
        <v>31080</v>
      </c>
      <c r="H47">
        <v>240</v>
      </c>
      <c r="I47" t="s">
        <v>27</v>
      </c>
      <c r="N47" s="8" t="s">
        <v>46</v>
      </c>
      <c r="O47" s="37">
        <f>SUM(O43:O46)</f>
        <v>42644000</v>
      </c>
      <c r="T47" s="40" t="s">
        <v>61</v>
      </c>
      <c r="U47" s="41"/>
      <c r="V47" s="37">
        <f>SUM(V43:V46)</f>
        <v>72396000</v>
      </c>
    </row>
    <row r="48" spans="1:21" ht="18" customHeight="1">
      <c r="A48" s="5"/>
      <c r="B48" s="6"/>
      <c r="C48" s="6"/>
      <c r="D48" s="159"/>
      <c r="E48" s="8" t="s">
        <v>36</v>
      </c>
      <c r="F48" s="9">
        <f>J38/1000*H48</f>
        <v>6.5</v>
      </c>
      <c r="G48" s="10">
        <f>D37*F48</f>
        <v>33670</v>
      </c>
      <c r="H48">
        <v>260</v>
      </c>
      <c r="I48" t="s">
        <v>27</v>
      </c>
      <c r="T48" s="40" t="s">
        <v>60</v>
      </c>
      <c r="U48" s="41"/>
    </row>
    <row r="49" spans="1:19" ht="18" customHeight="1">
      <c r="A49" s="5"/>
      <c r="B49" s="6"/>
      <c r="C49" s="6"/>
      <c r="D49" s="159"/>
      <c r="E49" s="8" t="s">
        <v>36</v>
      </c>
      <c r="F49" s="9">
        <f>J38/1000*H49</f>
        <v>7</v>
      </c>
      <c r="G49" s="10">
        <f>D37*F49</f>
        <v>36260</v>
      </c>
      <c r="H49">
        <v>280</v>
      </c>
      <c r="I49" t="s">
        <v>27</v>
      </c>
      <c r="P49" s="167" t="s">
        <v>54</v>
      </c>
      <c r="Q49" s="168"/>
      <c r="R49" s="168"/>
      <c r="S49" s="169"/>
    </row>
    <row r="50" spans="1:21" ht="18" customHeight="1">
      <c r="A50" s="5"/>
      <c r="B50" s="6"/>
      <c r="C50" s="6"/>
      <c r="D50" s="159"/>
      <c r="E50" s="8" t="s">
        <v>36</v>
      </c>
      <c r="F50" s="9">
        <f>J38/1000*H50</f>
        <v>7.5</v>
      </c>
      <c r="G50" s="10">
        <f>D37*F50</f>
        <v>38850</v>
      </c>
      <c r="H50">
        <v>300</v>
      </c>
      <c r="I50" t="s">
        <v>27</v>
      </c>
      <c r="N50" s="17" t="s">
        <v>52</v>
      </c>
      <c r="O50" s="8"/>
      <c r="P50" s="168"/>
      <c r="Q50" s="168"/>
      <c r="R50" s="168"/>
      <c r="S50" s="169"/>
      <c r="U50" s="8" t="s">
        <v>46</v>
      </c>
    </row>
    <row r="51" spans="1:18" ht="18" customHeight="1">
      <c r="A51" s="5" t="s">
        <v>16</v>
      </c>
      <c r="B51" s="6" t="s">
        <v>3</v>
      </c>
      <c r="C51" s="6" t="s">
        <v>4</v>
      </c>
      <c r="D51" s="159">
        <v>10800</v>
      </c>
      <c r="L51" s="17" t="s">
        <v>51</v>
      </c>
      <c r="M51" s="17">
        <v>239</v>
      </c>
      <c r="Q51" s="39" t="s">
        <v>56</v>
      </c>
      <c r="R51" s="39"/>
    </row>
    <row r="52" spans="1:20" ht="18" customHeight="1">
      <c r="A52" s="5"/>
      <c r="B52" s="6"/>
      <c r="C52" s="6"/>
      <c r="D52" s="159"/>
      <c r="E52" s="8" t="s">
        <v>64</v>
      </c>
      <c r="F52" s="9">
        <f>J52/1000*H52</f>
        <v>1.7999999999999998</v>
      </c>
      <c r="G52" s="10">
        <f>D51*F52</f>
        <v>19439.999999999996</v>
      </c>
      <c r="H52">
        <v>60</v>
      </c>
      <c r="I52" t="s">
        <v>27</v>
      </c>
      <c r="J52" s="9">
        <v>30</v>
      </c>
      <c r="N52" s="25"/>
      <c r="O52" s="25" t="s">
        <v>47</v>
      </c>
      <c r="Q52" s="39"/>
      <c r="R52" s="172">
        <f>O53-L54</f>
        <v>124485.35564853557</v>
      </c>
      <c r="S52" s="173"/>
      <c r="T52" s="174">
        <v>2</v>
      </c>
    </row>
    <row r="53" spans="1:20" ht="18" customHeight="1">
      <c r="A53" s="5"/>
      <c r="B53" s="6"/>
      <c r="C53" s="6"/>
      <c r="D53" s="159"/>
      <c r="E53" s="8" t="s">
        <v>64</v>
      </c>
      <c r="F53" s="9">
        <f>J52/1000*H53</f>
        <v>2.4</v>
      </c>
      <c r="G53" s="10">
        <f>D51*F53</f>
        <v>25920</v>
      </c>
      <c r="H53">
        <v>80</v>
      </c>
      <c r="I53" t="s">
        <v>27</v>
      </c>
      <c r="L53" s="25" t="s">
        <v>42</v>
      </c>
      <c r="M53" s="25"/>
      <c r="N53" s="8"/>
      <c r="O53" s="38">
        <f>V18/239</f>
        <v>302912.1338912134</v>
      </c>
      <c r="P53" t="s">
        <v>53</v>
      </c>
      <c r="R53" s="173"/>
      <c r="S53" s="173"/>
      <c r="T53" s="175"/>
    </row>
    <row r="54" spans="1:13" ht="18" customHeight="1">
      <c r="A54" s="5"/>
      <c r="B54" s="6"/>
      <c r="C54" s="6"/>
      <c r="D54" s="159"/>
      <c r="E54" s="8" t="s">
        <v>64</v>
      </c>
      <c r="F54" s="9">
        <f>J52/1000*H54</f>
        <v>3</v>
      </c>
      <c r="G54" s="10">
        <f>D51*F54</f>
        <v>32400</v>
      </c>
      <c r="H54">
        <v>100</v>
      </c>
      <c r="I54" t="s">
        <v>27</v>
      </c>
      <c r="L54" s="38">
        <f>P18/239</f>
        <v>178426.77824267783</v>
      </c>
      <c r="M54" s="20" t="s">
        <v>53</v>
      </c>
    </row>
    <row r="55" spans="1:20" ht="18" customHeight="1">
      <c r="A55" s="5"/>
      <c r="B55" s="6"/>
      <c r="C55" s="6"/>
      <c r="D55" s="159"/>
      <c r="E55" s="8" t="s">
        <v>64</v>
      </c>
      <c r="F55" s="9">
        <f>J52/1000*H55</f>
        <v>3.5999999999999996</v>
      </c>
      <c r="G55" s="10">
        <f>D51*F55</f>
        <v>38879.99999999999</v>
      </c>
      <c r="H55">
        <v>120</v>
      </c>
      <c r="I55" t="s">
        <v>27</v>
      </c>
      <c r="T55" s="170" t="s">
        <v>55</v>
      </c>
    </row>
    <row r="56" spans="1:20" ht="21" customHeight="1">
      <c r="A56" s="5"/>
      <c r="B56" s="6"/>
      <c r="C56" s="6"/>
      <c r="D56" s="159"/>
      <c r="E56" s="8" t="s">
        <v>64</v>
      </c>
      <c r="F56" s="9">
        <f>J52/1000*H56</f>
        <v>4.2</v>
      </c>
      <c r="G56" s="10">
        <f>D51*F56</f>
        <v>45360</v>
      </c>
      <c r="H56">
        <v>140</v>
      </c>
      <c r="I56" t="s">
        <v>27</v>
      </c>
      <c r="T56" s="171"/>
    </row>
    <row r="57" spans="1:9" ht="18" customHeight="1">
      <c r="A57" s="5"/>
      <c r="B57" s="6"/>
      <c r="C57" s="6"/>
      <c r="D57" s="159"/>
      <c r="E57" s="8" t="s">
        <v>64</v>
      </c>
      <c r="F57" s="9">
        <f>J52/1000*H57</f>
        <v>4.8</v>
      </c>
      <c r="G57" s="10">
        <f>D51*F57</f>
        <v>51840</v>
      </c>
      <c r="H57">
        <v>160</v>
      </c>
      <c r="I57" t="s">
        <v>27</v>
      </c>
    </row>
    <row r="58" spans="1:9" ht="18" customHeight="1">
      <c r="A58" s="5"/>
      <c r="B58" s="6"/>
      <c r="C58" s="6"/>
      <c r="D58" s="159"/>
      <c r="E58" s="8" t="s">
        <v>64</v>
      </c>
      <c r="F58" s="9">
        <f>J52/1000*H58</f>
        <v>5.3999999999999995</v>
      </c>
      <c r="G58" s="10">
        <f>D51*F58</f>
        <v>58319.99999999999</v>
      </c>
      <c r="H58">
        <v>180</v>
      </c>
      <c r="I58" t="s">
        <v>27</v>
      </c>
    </row>
    <row r="59" spans="1:10" ht="18" customHeight="1">
      <c r="A59" s="5"/>
      <c r="B59" s="6"/>
      <c r="C59" s="6"/>
      <c r="D59" s="159"/>
      <c r="E59" s="8" t="s">
        <v>64</v>
      </c>
      <c r="F59" s="9">
        <f>J52/1000*H59</f>
        <v>6</v>
      </c>
      <c r="G59" s="10">
        <f>D51*F59</f>
        <v>64800</v>
      </c>
      <c r="H59">
        <v>200</v>
      </c>
      <c r="I59" t="s">
        <v>27</v>
      </c>
      <c r="J59" s="9"/>
    </row>
    <row r="60" spans="1:10" ht="18" customHeight="1">
      <c r="A60" s="5"/>
      <c r="B60" s="6"/>
      <c r="C60" s="6"/>
      <c r="D60" s="159"/>
      <c r="E60" s="8" t="s">
        <v>64</v>
      </c>
      <c r="F60" s="9">
        <f>J52/1000*H60</f>
        <v>6.6</v>
      </c>
      <c r="G60" s="10">
        <f>D51*F60</f>
        <v>71280</v>
      </c>
      <c r="H60">
        <v>220</v>
      </c>
      <c r="I60" t="s">
        <v>27</v>
      </c>
      <c r="J60" s="9"/>
    </row>
    <row r="61" spans="1:10" ht="18" customHeight="1">
      <c r="A61" s="5"/>
      <c r="B61" s="6"/>
      <c r="C61" s="6"/>
      <c r="D61" s="159"/>
      <c r="E61" s="8" t="s">
        <v>64</v>
      </c>
      <c r="F61" s="9">
        <f>J52/1000*H61</f>
        <v>7.199999999999999</v>
      </c>
      <c r="G61" s="10">
        <f>D51*F61</f>
        <v>77759.99999999999</v>
      </c>
      <c r="H61">
        <v>240</v>
      </c>
      <c r="I61" t="s">
        <v>27</v>
      </c>
      <c r="J61" s="9"/>
    </row>
    <row r="62" spans="4:10" ht="18" customHeight="1">
      <c r="D62" s="159"/>
      <c r="E62" s="8" t="s">
        <v>64</v>
      </c>
      <c r="F62" s="9">
        <f>J52/1000*H62</f>
        <v>7.8</v>
      </c>
      <c r="G62" s="10">
        <f>D51*F62</f>
        <v>84240</v>
      </c>
      <c r="H62">
        <v>260</v>
      </c>
      <c r="I62" t="s">
        <v>27</v>
      </c>
      <c r="J62" s="9"/>
    </row>
    <row r="63" spans="1:10" ht="18" customHeight="1">
      <c r="A63" s="5"/>
      <c r="B63" s="6"/>
      <c r="C63" s="6"/>
      <c r="D63" s="159"/>
      <c r="E63" s="8" t="s">
        <v>64</v>
      </c>
      <c r="F63" s="9">
        <f>J52/1000*H63</f>
        <v>8.4</v>
      </c>
      <c r="G63" s="10">
        <f>D51*F63</f>
        <v>90720</v>
      </c>
      <c r="H63">
        <v>280</v>
      </c>
      <c r="I63" t="s">
        <v>27</v>
      </c>
      <c r="J63" s="9"/>
    </row>
    <row r="64" spans="1:10" ht="18" customHeight="1">
      <c r="A64" s="5"/>
      <c r="B64" s="6"/>
      <c r="C64" s="6"/>
      <c r="D64" s="159"/>
      <c r="E64" s="8" t="s">
        <v>64</v>
      </c>
      <c r="F64" s="9">
        <f>J52/1000*H64</f>
        <v>9</v>
      </c>
      <c r="G64" s="10">
        <f>D51*F64</f>
        <v>97200</v>
      </c>
      <c r="H64">
        <v>300</v>
      </c>
      <c r="I64" t="s">
        <v>27</v>
      </c>
      <c r="J64" s="9"/>
    </row>
    <row r="65" spans="1:4" ht="18" customHeight="1">
      <c r="A65" s="5"/>
      <c r="B65" s="6"/>
      <c r="C65" s="6"/>
      <c r="D65" s="159"/>
    </row>
    <row r="66" spans="1:10" ht="15" customHeight="1">
      <c r="A66" s="5"/>
      <c r="B66" s="6"/>
      <c r="C66" s="6"/>
      <c r="D66" s="159"/>
      <c r="J66" s="12" t="s">
        <v>29</v>
      </c>
    </row>
    <row r="67" spans="1:10" ht="18" customHeight="1">
      <c r="A67" s="5" t="s">
        <v>95</v>
      </c>
      <c r="B67" s="6" t="s">
        <v>3</v>
      </c>
      <c r="C67" s="6" t="s">
        <v>4</v>
      </c>
      <c r="D67" s="159">
        <v>6630</v>
      </c>
      <c r="E67" s="13" t="s">
        <v>33</v>
      </c>
      <c r="F67" s="15" t="s">
        <v>22</v>
      </c>
      <c r="G67" s="16" t="s">
        <v>23</v>
      </c>
      <c r="H67" s="165" t="s">
        <v>37</v>
      </c>
      <c r="I67" s="166"/>
      <c r="J67" s="9">
        <v>30</v>
      </c>
    </row>
    <row r="68" spans="1:9" ht="18" customHeight="1">
      <c r="A68" s="5"/>
      <c r="B68" s="6"/>
      <c r="C68" s="6"/>
      <c r="D68" s="159"/>
      <c r="E68" s="8" t="s">
        <v>67</v>
      </c>
      <c r="F68" s="9">
        <f>J67/1000*H68</f>
        <v>1.5</v>
      </c>
      <c r="G68" s="10">
        <f>D67*F68</f>
        <v>9945</v>
      </c>
      <c r="H68">
        <v>50</v>
      </c>
      <c r="I68" t="s">
        <v>27</v>
      </c>
    </row>
    <row r="69" spans="1:9" ht="18" customHeight="1">
      <c r="A69" s="5"/>
      <c r="B69" s="6"/>
      <c r="C69" s="6"/>
      <c r="D69" s="159"/>
      <c r="E69" s="8" t="s">
        <v>67</v>
      </c>
      <c r="F69" s="9">
        <f>J67/1000*H69</f>
        <v>1.7999999999999998</v>
      </c>
      <c r="G69" s="10">
        <f>D67*F69</f>
        <v>11933.999999999998</v>
      </c>
      <c r="H69">
        <v>60</v>
      </c>
      <c r="I69" t="s">
        <v>27</v>
      </c>
    </row>
    <row r="70" spans="1:9" ht="18" customHeight="1">
      <c r="A70" s="5"/>
      <c r="B70" s="6"/>
      <c r="C70" s="6"/>
      <c r="D70" s="159"/>
      <c r="E70" s="8" t="s">
        <v>67</v>
      </c>
      <c r="F70" s="9">
        <f>J67/1000*H70</f>
        <v>2.4</v>
      </c>
      <c r="G70" s="10">
        <f>D67*F70</f>
        <v>15912</v>
      </c>
      <c r="H70">
        <v>80</v>
      </c>
      <c r="I70" t="s">
        <v>27</v>
      </c>
    </row>
    <row r="71" spans="1:9" ht="18" customHeight="1">
      <c r="A71" s="5"/>
      <c r="B71" s="6"/>
      <c r="C71" s="6"/>
      <c r="D71" s="159"/>
      <c r="E71" s="8" t="s">
        <v>67</v>
      </c>
      <c r="F71" s="9">
        <f>J67/1000*H71</f>
        <v>3</v>
      </c>
      <c r="G71" s="10">
        <f>D67*F71</f>
        <v>19890</v>
      </c>
      <c r="H71">
        <v>100</v>
      </c>
      <c r="I71" t="s">
        <v>27</v>
      </c>
    </row>
    <row r="72" spans="4:9" ht="18" customHeight="1">
      <c r="D72" s="159"/>
      <c r="E72" s="8" t="s">
        <v>67</v>
      </c>
      <c r="F72" s="9">
        <f>J67/1000*H72</f>
        <v>3.5999999999999996</v>
      </c>
      <c r="G72" s="10">
        <f>D67*F72</f>
        <v>23867.999999999996</v>
      </c>
      <c r="H72">
        <v>120</v>
      </c>
      <c r="I72" t="s">
        <v>27</v>
      </c>
    </row>
    <row r="73" spans="1:9" ht="18" customHeight="1">
      <c r="A73" s="5"/>
      <c r="B73" s="6"/>
      <c r="C73" s="6"/>
      <c r="D73" s="159"/>
      <c r="E73" s="8" t="s">
        <v>67</v>
      </c>
      <c r="F73" s="9">
        <f>J67/1000*H73</f>
        <v>4.2</v>
      </c>
      <c r="G73" s="10">
        <f>D67*F73</f>
        <v>27846</v>
      </c>
      <c r="H73">
        <v>140</v>
      </c>
      <c r="I73" t="s">
        <v>27</v>
      </c>
    </row>
    <row r="74" spans="1:9" ht="18" customHeight="1">
      <c r="A74" s="5"/>
      <c r="B74" s="6"/>
      <c r="C74" s="6"/>
      <c r="D74" s="159"/>
      <c r="E74" s="8" t="s">
        <v>67</v>
      </c>
      <c r="F74" s="9">
        <f>J67/1000*H74</f>
        <v>4.8</v>
      </c>
      <c r="G74" s="10">
        <f>D67*F74</f>
        <v>31824</v>
      </c>
      <c r="H74">
        <v>160</v>
      </c>
      <c r="I74" t="s">
        <v>27</v>
      </c>
    </row>
    <row r="75" spans="1:9" ht="18" customHeight="1">
      <c r="A75" s="5"/>
      <c r="B75" s="6"/>
      <c r="C75" s="6"/>
      <c r="D75" s="159"/>
      <c r="E75" s="8" t="s">
        <v>67</v>
      </c>
      <c r="F75" s="9">
        <f>J67/1000*H75</f>
        <v>5.3999999999999995</v>
      </c>
      <c r="G75" s="10">
        <f>D67*F75</f>
        <v>35802</v>
      </c>
      <c r="H75">
        <v>180</v>
      </c>
      <c r="I75" t="s">
        <v>27</v>
      </c>
    </row>
    <row r="76" spans="1:9" ht="18" customHeight="1">
      <c r="A76" s="5"/>
      <c r="B76" s="6"/>
      <c r="C76" s="6"/>
      <c r="D76" s="159"/>
      <c r="E76" s="8" t="s">
        <v>67</v>
      </c>
      <c r="F76" s="9">
        <f>J67/1000*H76</f>
        <v>6</v>
      </c>
      <c r="G76" s="10">
        <f>D67*F76</f>
        <v>39780</v>
      </c>
      <c r="H76">
        <v>200</v>
      </c>
      <c r="I76" t="s">
        <v>27</v>
      </c>
    </row>
    <row r="77" spans="1:9" ht="18" customHeight="1">
      <c r="A77" s="5"/>
      <c r="B77" s="6"/>
      <c r="C77" s="6"/>
      <c r="D77" s="159"/>
      <c r="E77" s="8" t="s">
        <v>67</v>
      </c>
      <c r="F77" s="9">
        <f>J67/1000*H77</f>
        <v>6.6</v>
      </c>
      <c r="G77" s="10">
        <f>D67*F77</f>
        <v>43758</v>
      </c>
      <c r="H77">
        <v>220</v>
      </c>
      <c r="I77" t="s">
        <v>27</v>
      </c>
    </row>
    <row r="78" spans="1:9" ht="18" customHeight="1">
      <c r="A78" s="5"/>
      <c r="B78" s="6"/>
      <c r="C78" s="6"/>
      <c r="D78" s="159"/>
      <c r="E78" s="8" t="s">
        <v>67</v>
      </c>
      <c r="F78" s="9">
        <f>J67/1000*H78</f>
        <v>7.199999999999999</v>
      </c>
      <c r="G78" s="10">
        <f>D67*F78</f>
        <v>47735.99999999999</v>
      </c>
      <c r="H78">
        <v>240</v>
      </c>
      <c r="I78" t="s">
        <v>27</v>
      </c>
    </row>
    <row r="79" spans="1:9" ht="18" customHeight="1">
      <c r="A79" s="5"/>
      <c r="B79" s="6"/>
      <c r="C79" s="6"/>
      <c r="D79" s="159"/>
      <c r="E79" s="8" t="s">
        <v>67</v>
      </c>
      <c r="F79" s="9">
        <f>J67/1000*H79</f>
        <v>7.8</v>
      </c>
      <c r="G79" s="10">
        <f>D67*F79</f>
        <v>51714</v>
      </c>
      <c r="H79">
        <v>260</v>
      </c>
      <c r="I79" t="s">
        <v>27</v>
      </c>
    </row>
    <row r="80" spans="1:9" ht="18" customHeight="1">
      <c r="A80" s="5"/>
      <c r="B80" s="6"/>
      <c r="C80" s="6"/>
      <c r="D80" s="159"/>
      <c r="E80" s="8" t="s">
        <v>67</v>
      </c>
      <c r="F80" s="9">
        <f>J67/1000*H80</f>
        <v>8.4</v>
      </c>
      <c r="G80" s="10">
        <f>D67*F80</f>
        <v>55692</v>
      </c>
      <c r="H80">
        <v>280</v>
      </c>
      <c r="I80" t="s">
        <v>27</v>
      </c>
    </row>
    <row r="81" spans="1:9" ht="18" customHeight="1">
      <c r="A81" s="5"/>
      <c r="B81" s="6"/>
      <c r="C81" s="6"/>
      <c r="D81" s="159"/>
      <c r="E81" s="8" t="s">
        <v>67</v>
      </c>
      <c r="F81" s="9">
        <f>J67/1000*H81</f>
        <v>9</v>
      </c>
      <c r="G81" s="10">
        <f>D67*F81</f>
        <v>59670</v>
      </c>
      <c r="H81">
        <v>300</v>
      </c>
      <c r="I81" t="s">
        <v>27</v>
      </c>
    </row>
    <row r="82" spans="1:4" ht="18" customHeight="1">
      <c r="A82" s="5" t="s">
        <v>96</v>
      </c>
      <c r="B82" s="6" t="s">
        <v>3</v>
      </c>
      <c r="C82" s="6" t="s">
        <v>4</v>
      </c>
      <c r="D82" s="159">
        <v>6630</v>
      </c>
    </row>
    <row r="83" spans="1:10" ht="18" customHeight="1">
      <c r="A83" s="5"/>
      <c r="B83" s="6"/>
      <c r="C83" s="6"/>
      <c r="D83" s="159"/>
      <c r="E83" s="8" t="s">
        <v>97</v>
      </c>
      <c r="F83" s="9">
        <f>J83/1000*H83</f>
        <v>1.5</v>
      </c>
      <c r="G83" s="10">
        <f>D82*F83</f>
        <v>9945</v>
      </c>
      <c r="H83">
        <v>50</v>
      </c>
      <c r="I83" t="s">
        <v>27</v>
      </c>
      <c r="J83" s="9">
        <v>30</v>
      </c>
    </row>
    <row r="84" spans="1:9" ht="18" customHeight="1">
      <c r="A84" s="5"/>
      <c r="B84" s="6"/>
      <c r="C84" s="6"/>
      <c r="D84" s="159"/>
      <c r="E84" s="8" t="s">
        <v>97</v>
      </c>
      <c r="F84" s="9">
        <f>J83/1000*H84</f>
        <v>1.7999999999999998</v>
      </c>
      <c r="G84" s="10">
        <f>D82*F84</f>
        <v>11933.999999999998</v>
      </c>
      <c r="H84">
        <v>60</v>
      </c>
      <c r="I84" t="s">
        <v>27</v>
      </c>
    </row>
    <row r="85" spans="1:9" ht="18" customHeight="1">
      <c r="A85" s="5"/>
      <c r="B85" s="6"/>
      <c r="C85" s="6"/>
      <c r="D85" s="159"/>
      <c r="E85" s="8" t="s">
        <v>97</v>
      </c>
      <c r="F85" s="9">
        <f>J83/1000*H85</f>
        <v>2.4</v>
      </c>
      <c r="G85" s="10">
        <f>D82*F85</f>
        <v>15912</v>
      </c>
      <c r="H85">
        <v>80</v>
      </c>
      <c r="I85" t="s">
        <v>27</v>
      </c>
    </row>
    <row r="86" spans="1:9" ht="18" customHeight="1">
      <c r="A86" s="5"/>
      <c r="B86" s="6"/>
      <c r="C86" s="6"/>
      <c r="D86" s="159"/>
      <c r="E86" s="8" t="s">
        <v>97</v>
      </c>
      <c r="F86" s="9">
        <f>J83/1000*H86</f>
        <v>3</v>
      </c>
      <c r="G86" s="10">
        <f>D82*F86</f>
        <v>19890</v>
      </c>
      <c r="H86">
        <v>100</v>
      </c>
      <c r="I86" t="s">
        <v>27</v>
      </c>
    </row>
    <row r="87" spans="4:9" ht="18" customHeight="1">
      <c r="D87" s="159"/>
      <c r="E87" s="8" t="s">
        <v>97</v>
      </c>
      <c r="F87" s="9">
        <f>J83/1000*H87</f>
        <v>3.5999999999999996</v>
      </c>
      <c r="G87" s="10">
        <f>D82*F87</f>
        <v>23867.999999999996</v>
      </c>
      <c r="H87">
        <v>120</v>
      </c>
      <c r="I87" t="s">
        <v>27</v>
      </c>
    </row>
    <row r="88" spans="1:9" ht="18" customHeight="1">
      <c r="A88" s="5"/>
      <c r="B88" s="6"/>
      <c r="C88" s="6"/>
      <c r="D88" s="159"/>
      <c r="E88" s="8" t="s">
        <v>97</v>
      </c>
      <c r="F88" s="9">
        <f>J83/1000*H88</f>
        <v>4.2</v>
      </c>
      <c r="G88" s="10">
        <f>D82*F88</f>
        <v>27846</v>
      </c>
      <c r="H88">
        <v>140</v>
      </c>
      <c r="I88" t="s">
        <v>27</v>
      </c>
    </row>
    <row r="89" spans="1:9" ht="18" customHeight="1">
      <c r="A89" s="5"/>
      <c r="B89" s="6"/>
      <c r="C89" s="6"/>
      <c r="D89" s="159"/>
      <c r="E89" s="8" t="s">
        <v>97</v>
      </c>
      <c r="F89" s="9">
        <f>J83/1000*H89</f>
        <v>4.8</v>
      </c>
      <c r="G89" s="10">
        <f>D82*F89</f>
        <v>31824</v>
      </c>
      <c r="H89">
        <v>160</v>
      </c>
      <c r="I89" t="s">
        <v>27</v>
      </c>
    </row>
    <row r="90" spans="1:9" ht="18" customHeight="1">
      <c r="A90" s="5"/>
      <c r="B90" s="6"/>
      <c r="C90" s="6"/>
      <c r="D90" s="159"/>
      <c r="E90" s="8" t="s">
        <v>97</v>
      </c>
      <c r="F90" s="9">
        <f>J83/1000*H90</f>
        <v>5.3999999999999995</v>
      </c>
      <c r="G90" s="10">
        <f>D82*F90</f>
        <v>35802</v>
      </c>
      <c r="H90">
        <v>180</v>
      </c>
      <c r="I90" t="s">
        <v>27</v>
      </c>
    </row>
    <row r="91" spans="1:9" ht="18" customHeight="1">
      <c r="A91" s="5"/>
      <c r="B91" s="6"/>
      <c r="C91" s="6"/>
      <c r="D91" s="159"/>
      <c r="E91" s="8" t="s">
        <v>97</v>
      </c>
      <c r="F91" s="9">
        <f>J83/1000*H91</f>
        <v>6</v>
      </c>
      <c r="G91" s="10">
        <f>D82*F91</f>
        <v>39780</v>
      </c>
      <c r="H91">
        <v>200</v>
      </c>
      <c r="I91" t="s">
        <v>27</v>
      </c>
    </row>
    <row r="92" spans="1:9" ht="18" customHeight="1">
      <c r="A92" s="5"/>
      <c r="B92" s="6"/>
      <c r="C92" s="6"/>
      <c r="D92" s="159"/>
      <c r="E92" s="8" t="s">
        <v>97</v>
      </c>
      <c r="F92" s="9">
        <f>J83/1000*H92</f>
        <v>6.6</v>
      </c>
      <c r="G92" s="10">
        <f>D82*F92</f>
        <v>43758</v>
      </c>
      <c r="H92">
        <v>220</v>
      </c>
      <c r="I92" t="s">
        <v>27</v>
      </c>
    </row>
    <row r="93" spans="1:9" ht="18" customHeight="1">
      <c r="A93" s="5"/>
      <c r="B93" s="6"/>
      <c r="C93" s="6"/>
      <c r="D93" s="159"/>
      <c r="E93" s="8" t="s">
        <v>97</v>
      </c>
      <c r="F93" s="9">
        <f>J83/1000*H93</f>
        <v>7.199999999999999</v>
      </c>
      <c r="G93" s="10">
        <f>D82*F93</f>
        <v>47735.99999999999</v>
      </c>
      <c r="H93">
        <v>240</v>
      </c>
      <c r="I93" t="s">
        <v>27</v>
      </c>
    </row>
    <row r="94" spans="1:9" ht="18" customHeight="1">
      <c r="A94" s="5"/>
      <c r="B94" s="6"/>
      <c r="C94" s="6"/>
      <c r="D94" s="159"/>
      <c r="E94" s="8" t="s">
        <v>97</v>
      </c>
      <c r="F94" s="9">
        <f>J83/1000*H94</f>
        <v>7.8</v>
      </c>
      <c r="G94" s="10">
        <f>D82*F94</f>
        <v>51714</v>
      </c>
      <c r="H94">
        <v>260</v>
      </c>
      <c r="I94" t="s">
        <v>27</v>
      </c>
    </row>
    <row r="95" spans="1:9" ht="18" customHeight="1">
      <c r="A95" s="5"/>
      <c r="B95" s="6"/>
      <c r="C95" s="6"/>
      <c r="D95" s="159"/>
      <c r="E95" s="8" t="s">
        <v>97</v>
      </c>
      <c r="F95" s="9">
        <f>J83/1000*H95</f>
        <v>8.4</v>
      </c>
      <c r="G95" s="10">
        <f>D82*F95</f>
        <v>55692</v>
      </c>
      <c r="H95">
        <v>280</v>
      </c>
      <c r="I95" t="s">
        <v>27</v>
      </c>
    </row>
    <row r="96" spans="1:9" ht="18" customHeight="1">
      <c r="A96" s="5"/>
      <c r="B96" s="6"/>
      <c r="C96" s="6"/>
      <c r="D96" s="159"/>
      <c r="E96" s="8" t="s">
        <v>97</v>
      </c>
      <c r="F96" s="9">
        <f>J83/1000*H96</f>
        <v>9</v>
      </c>
      <c r="G96" s="10">
        <f>D82*F96</f>
        <v>59670</v>
      </c>
      <c r="H96">
        <v>300</v>
      </c>
      <c r="I96" t="s">
        <v>27</v>
      </c>
    </row>
    <row r="97" spans="1:4" ht="18" customHeight="1">
      <c r="A97" s="5" t="s">
        <v>110</v>
      </c>
      <c r="B97" s="6" t="s">
        <v>3</v>
      </c>
      <c r="C97" s="6" t="s">
        <v>4</v>
      </c>
      <c r="D97" s="159">
        <v>6630</v>
      </c>
    </row>
    <row r="98" spans="1:10" ht="18" customHeight="1">
      <c r="A98" s="5"/>
      <c r="B98" s="6"/>
      <c r="C98" s="6"/>
      <c r="D98" s="159"/>
      <c r="E98" s="70" t="s">
        <v>110</v>
      </c>
      <c r="F98" s="9">
        <f>J98/1000*H98</f>
        <v>1.7999999999999998</v>
      </c>
      <c r="G98" s="10">
        <f>D97*F98</f>
        <v>11933.999999999998</v>
      </c>
      <c r="H98">
        <v>60</v>
      </c>
      <c r="I98" t="s">
        <v>27</v>
      </c>
      <c r="J98" s="9">
        <v>30</v>
      </c>
    </row>
    <row r="99" spans="1:9" ht="18" customHeight="1">
      <c r="A99" s="5"/>
      <c r="B99" s="6"/>
      <c r="C99" s="6"/>
      <c r="D99" s="159"/>
      <c r="E99" s="70" t="s">
        <v>110</v>
      </c>
      <c r="F99" s="9">
        <f>J98/1000*H99</f>
        <v>2.4</v>
      </c>
      <c r="G99" s="10">
        <f>D97*F99</f>
        <v>15912</v>
      </c>
      <c r="H99">
        <v>80</v>
      </c>
      <c r="I99" t="s">
        <v>27</v>
      </c>
    </row>
    <row r="100" spans="1:9" ht="18" customHeight="1">
      <c r="A100" s="5"/>
      <c r="B100" s="6"/>
      <c r="C100" s="6"/>
      <c r="D100" s="159"/>
      <c r="E100" s="70" t="s">
        <v>110</v>
      </c>
      <c r="F100" s="9">
        <f>J98/1000*H100</f>
        <v>3</v>
      </c>
      <c r="G100" s="10">
        <f>D97*F100</f>
        <v>19890</v>
      </c>
      <c r="H100">
        <v>100</v>
      </c>
      <c r="I100" t="s">
        <v>27</v>
      </c>
    </row>
    <row r="101" spans="1:9" ht="18" customHeight="1">
      <c r="A101" s="5"/>
      <c r="B101" s="6"/>
      <c r="C101" s="6"/>
      <c r="D101" s="159"/>
      <c r="E101" s="70" t="s">
        <v>110</v>
      </c>
      <c r="F101" s="9">
        <f>J98/1000*H101</f>
        <v>3.5999999999999996</v>
      </c>
      <c r="G101" s="10">
        <f>D97*F101</f>
        <v>23867.999999999996</v>
      </c>
      <c r="H101">
        <v>120</v>
      </c>
      <c r="I101" t="s">
        <v>27</v>
      </c>
    </row>
    <row r="102" spans="4:9" ht="18" customHeight="1">
      <c r="D102" s="159"/>
      <c r="E102" s="70" t="s">
        <v>110</v>
      </c>
      <c r="F102" s="9">
        <f>J98/1000*H102</f>
        <v>4.2</v>
      </c>
      <c r="G102" s="10">
        <f>D97*F102</f>
        <v>27846</v>
      </c>
      <c r="H102">
        <v>140</v>
      </c>
      <c r="I102" t="s">
        <v>27</v>
      </c>
    </row>
    <row r="103" spans="1:9" ht="18" customHeight="1">
      <c r="A103" s="5"/>
      <c r="B103" s="6"/>
      <c r="C103" s="6"/>
      <c r="D103" s="159"/>
      <c r="E103" s="70" t="s">
        <v>110</v>
      </c>
      <c r="F103" s="9">
        <f>J98/1000*H103</f>
        <v>4.8</v>
      </c>
      <c r="G103" s="10">
        <f>D97*F103</f>
        <v>31824</v>
      </c>
      <c r="H103">
        <v>160</v>
      </c>
      <c r="I103" t="s">
        <v>27</v>
      </c>
    </row>
    <row r="104" spans="1:9" ht="18" customHeight="1">
      <c r="A104" s="5"/>
      <c r="B104" s="6"/>
      <c r="C104" s="6"/>
      <c r="D104" s="159"/>
      <c r="E104" s="70" t="s">
        <v>110</v>
      </c>
      <c r="F104" s="9">
        <f>J98/1000*H104</f>
        <v>5.3999999999999995</v>
      </c>
      <c r="G104" s="10">
        <f>D97*F104</f>
        <v>35802</v>
      </c>
      <c r="H104">
        <v>180</v>
      </c>
      <c r="I104" t="s">
        <v>27</v>
      </c>
    </row>
    <row r="105" spans="1:9" ht="18" customHeight="1">
      <c r="A105" s="5"/>
      <c r="B105" s="6"/>
      <c r="C105" s="6"/>
      <c r="D105" s="159"/>
      <c r="E105" s="70" t="s">
        <v>110</v>
      </c>
      <c r="F105" s="9">
        <f>J98/1000*H105</f>
        <v>6</v>
      </c>
      <c r="G105" s="10">
        <f>D97*F105</f>
        <v>39780</v>
      </c>
      <c r="H105">
        <v>200</v>
      </c>
      <c r="I105" t="s">
        <v>27</v>
      </c>
    </row>
    <row r="106" spans="1:9" ht="18" customHeight="1">
      <c r="A106" s="5"/>
      <c r="B106" s="6"/>
      <c r="C106" s="6"/>
      <c r="D106" s="159"/>
      <c r="E106" s="70" t="s">
        <v>110</v>
      </c>
      <c r="F106" s="9">
        <f>J98/1000*H106</f>
        <v>6.6</v>
      </c>
      <c r="G106" s="10">
        <f>D97*F106</f>
        <v>43758</v>
      </c>
      <c r="H106">
        <v>220</v>
      </c>
      <c r="I106" t="s">
        <v>27</v>
      </c>
    </row>
    <row r="107" spans="1:9" ht="18" customHeight="1">
      <c r="A107" s="5"/>
      <c r="B107" s="6"/>
      <c r="C107" s="6"/>
      <c r="D107" s="159"/>
      <c r="E107" s="70" t="s">
        <v>110</v>
      </c>
      <c r="F107" s="9">
        <f>J98/1000*H107</f>
        <v>7.199999999999999</v>
      </c>
      <c r="G107" s="10">
        <f>D97*F107</f>
        <v>47735.99999999999</v>
      </c>
      <c r="H107">
        <v>240</v>
      </c>
      <c r="I107" t="s">
        <v>27</v>
      </c>
    </row>
    <row r="108" spans="1:9" ht="18" customHeight="1">
      <c r="A108" s="5"/>
      <c r="B108" s="6"/>
      <c r="C108" s="6"/>
      <c r="D108" s="159"/>
      <c r="E108" s="70" t="s">
        <v>110</v>
      </c>
      <c r="F108" s="9">
        <f>J98/1000*H108</f>
        <v>7.8</v>
      </c>
      <c r="G108" s="10">
        <f>D97*F108</f>
        <v>51714</v>
      </c>
      <c r="H108">
        <v>260</v>
      </c>
      <c r="I108" t="s">
        <v>27</v>
      </c>
    </row>
    <row r="109" spans="1:9" ht="18" customHeight="1">
      <c r="A109" s="5"/>
      <c r="B109" s="6"/>
      <c r="C109" s="6"/>
      <c r="D109" s="159"/>
      <c r="E109" s="70" t="s">
        <v>110</v>
      </c>
      <c r="F109" s="9">
        <f>J98/1000*H109</f>
        <v>8.4</v>
      </c>
      <c r="G109" s="10">
        <f>D97*F109</f>
        <v>55692</v>
      </c>
      <c r="H109">
        <v>280</v>
      </c>
      <c r="I109" t="s">
        <v>27</v>
      </c>
    </row>
    <row r="110" spans="1:9" ht="18" customHeight="1">
      <c r="A110" s="5"/>
      <c r="B110" s="6"/>
      <c r="C110" s="6"/>
      <c r="D110" s="159"/>
      <c r="E110" s="70" t="s">
        <v>110</v>
      </c>
      <c r="F110" s="9">
        <f>J98/1000*H110</f>
        <v>9</v>
      </c>
      <c r="G110" s="10">
        <f>D97*F110</f>
        <v>59670</v>
      </c>
      <c r="H110">
        <v>300</v>
      </c>
      <c r="I110" t="s">
        <v>27</v>
      </c>
    </row>
    <row r="111" spans="1:4" ht="18" customHeight="1">
      <c r="A111" s="5"/>
      <c r="B111" s="6"/>
      <c r="C111" s="6"/>
      <c r="D111" s="159"/>
    </row>
    <row r="112" spans="1:4" ht="18" customHeight="1">
      <c r="A112" s="5" t="s">
        <v>17</v>
      </c>
      <c r="B112" s="6" t="s">
        <v>3</v>
      </c>
      <c r="C112" s="6" t="s">
        <v>4</v>
      </c>
      <c r="D112" s="159">
        <v>1040</v>
      </c>
    </row>
    <row r="113" spans="1:10" ht="18" customHeight="1">
      <c r="A113" s="5"/>
      <c r="B113" s="6"/>
      <c r="C113" s="6"/>
      <c r="D113" s="159"/>
      <c r="E113" s="8" t="s">
        <v>17</v>
      </c>
      <c r="F113" s="9">
        <f>J113/1000*H113</f>
        <v>6.9</v>
      </c>
      <c r="G113" s="10">
        <f>D112*F113</f>
        <v>7176</v>
      </c>
      <c r="H113">
        <v>60</v>
      </c>
      <c r="I113" t="s">
        <v>27</v>
      </c>
      <c r="J113" s="9">
        <v>115</v>
      </c>
    </row>
    <row r="114" spans="1:9" ht="18" customHeight="1">
      <c r="A114" s="5"/>
      <c r="B114" s="6"/>
      <c r="C114" s="6"/>
      <c r="D114" s="159"/>
      <c r="E114" s="8" t="s">
        <v>17</v>
      </c>
      <c r="F114" s="9">
        <f>J113/1000*H114</f>
        <v>9.200000000000001</v>
      </c>
      <c r="G114" s="10">
        <f>D112*F114</f>
        <v>9568.000000000002</v>
      </c>
      <c r="H114">
        <v>80</v>
      </c>
      <c r="I114" t="s">
        <v>27</v>
      </c>
    </row>
    <row r="115" spans="1:9" ht="18" customHeight="1">
      <c r="A115" s="5"/>
      <c r="B115" s="6"/>
      <c r="C115" s="6"/>
      <c r="D115" s="159"/>
      <c r="E115" s="8" t="s">
        <v>17</v>
      </c>
      <c r="F115" s="9">
        <f>J113/1000*H115</f>
        <v>11.5</v>
      </c>
      <c r="G115" s="10">
        <f>D112*F115</f>
        <v>11960</v>
      </c>
      <c r="H115">
        <v>100</v>
      </c>
      <c r="I115" t="s">
        <v>27</v>
      </c>
    </row>
    <row r="116" spans="4:9" ht="18" customHeight="1">
      <c r="D116" s="159"/>
      <c r="E116" s="8" t="s">
        <v>17</v>
      </c>
      <c r="F116" s="9">
        <f>J113/1000*H116</f>
        <v>13.8</v>
      </c>
      <c r="G116" s="10">
        <f>D112*F116</f>
        <v>14352</v>
      </c>
      <c r="H116">
        <v>120</v>
      </c>
      <c r="I116" t="s">
        <v>27</v>
      </c>
    </row>
    <row r="117" spans="1:9" ht="18" customHeight="1">
      <c r="A117" s="5"/>
      <c r="B117" s="6"/>
      <c r="C117" s="6"/>
      <c r="D117" s="159"/>
      <c r="E117" s="8" t="s">
        <v>17</v>
      </c>
      <c r="F117" s="9">
        <f>J113/1000*H117</f>
        <v>16.1</v>
      </c>
      <c r="G117" s="10">
        <f>D112*F117</f>
        <v>16744</v>
      </c>
      <c r="H117">
        <v>140</v>
      </c>
      <c r="I117" t="s">
        <v>27</v>
      </c>
    </row>
    <row r="118" spans="1:9" ht="18" customHeight="1">
      <c r="A118" s="5"/>
      <c r="B118" s="6"/>
      <c r="C118" s="6"/>
      <c r="D118" s="159"/>
      <c r="E118" s="8" t="s">
        <v>17</v>
      </c>
      <c r="F118" s="9">
        <f>J113/1000*H118</f>
        <v>18.400000000000002</v>
      </c>
      <c r="G118" s="10">
        <f>D112*F118</f>
        <v>19136.000000000004</v>
      </c>
      <c r="H118">
        <v>160</v>
      </c>
      <c r="I118" t="s">
        <v>27</v>
      </c>
    </row>
    <row r="119" spans="1:9" ht="18" customHeight="1">
      <c r="A119" s="5"/>
      <c r="B119" s="6"/>
      <c r="C119" s="6"/>
      <c r="D119" s="159"/>
      <c r="E119" s="8" t="s">
        <v>17</v>
      </c>
      <c r="F119" s="9">
        <f>J113/1000*H119</f>
        <v>20.7</v>
      </c>
      <c r="G119" s="10">
        <f>D112*F119</f>
        <v>21528</v>
      </c>
      <c r="H119">
        <v>180</v>
      </c>
      <c r="I119" t="s">
        <v>27</v>
      </c>
    </row>
    <row r="120" spans="1:9" ht="18" customHeight="1">
      <c r="A120" s="5"/>
      <c r="B120" s="6"/>
      <c r="C120" s="6"/>
      <c r="D120" s="159"/>
      <c r="E120" s="8" t="s">
        <v>17</v>
      </c>
      <c r="F120" s="9">
        <f>J113/1000*H120</f>
        <v>23</v>
      </c>
      <c r="G120" s="10">
        <f>D112*F120</f>
        <v>23920</v>
      </c>
      <c r="H120">
        <v>200</v>
      </c>
      <c r="I120" t="s">
        <v>27</v>
      </c>
    </row>
    <row r="121" spans="1:9" ht="18" customHeight="1">
      <c r="A121" s="5"/>
      <c r="B121" s="6"/>
      <c r="C121" s="6"/>
      <c r="D121" s="159"/>
      <c r="E121" s="8" t="s">
        <v>17</v>
      </c>
      <c r="F121" s="9">
        <f>J113/1000*H121</f>
        <v>25.3</v>
      </c>
      <c r="G121" s="10">
        <f>D112*F121</f>
        <v>26312</v>
      </c>
      <c r="H121">
        <v>220</v>
      </c>
      <c r="I121" t="s">
        <v>27</v>
      </c>
    </row>
    <row r="122" spans="1:9" ht="18" customHeight="1">
      <c r="A122" s="5"/>
      <c r="B122" s="6"/>
      <c r="C122" s="6"/>
      <c r="D122" s="159"/>
      <c r="E122" s="8" t="s">
        <v>17</v>
      </c>
      <c r="F122" s="9">
        <f>J113/1000*H122</f>
        <v>27.6</v>
      </c>
      <c r="G122" s="10">
        <f>D112*F122</f>
        <v>28704</v>
      </c>
      <c r="H122">
        <v>240</v>
      </c>
      <c r="I122" t="s">
        <v>27</v>
      </c>
    </row>
    <row r="123" spans="1:9" ht="18" customHeight="1">
      <c r="A123" s="5"/>
      <c r="B123" s="6"/>
      <c r="C123" s="6"/>
      <c r="D123" s="159"/>
      <c r="E123" s="8" t="s">
        <v>17</v>
      </c>
      <c r="F123" s="9">
        <f>J113/1000*H123</f>
        <v>29.900000000000002</v>
      </c>
      <c r="G123" s="10">
        <f>D112*F123</f>
        <v>31096.000000000004</v>
      </c>
      <c r="H123">
        <v>260</v>
      </c>
      <c r="I123" t="s">
        <v>27</v>
      </c>
    </row>
    <row r="124" spans="1:9" ht="18" customHeight="1">
      <c r="A124" s="5"/>
      <c r="B124" s="6"/>
      <c r="C124" s="6"/>
      <c r="D124" s="159"/>
      <c r="E124" s="8" t="s">
        <v>17</v>
      </c>
      <c r="F124" s="9">
        <f>J113/1000*H124</f>
        <v>32.2</v>
      </c>
      <c r="G124" s="10">
        <f>D112*F124</f>
        <v>33488</v>
      </c>
      <c r="H124">
        <v>280</v>
      </c>
      <c r="I124" t="s">
        <v>27</v>
      </c>
    </row>
    <row r="125" spans="1:9" ht="18" customHeight="1">
      <c r="A125" s="5"/>
      <c r="B125" s="6"/>
      <c r="C125" s="6"/>
      <c r="D125" s="159"/>
      <c r="E125" s="8" t="s">
        <v>17</v>
      </c>
      <c r="F125" s="9">
        <f>J113/1000*H125</f>
        <v>34.5</v>
      </c>
      <c r="G125" s="10">
        <f>D112*F125</f>
        <v>35880</v>
      </c>
      <c r="H125">
        <v>300</v>
      </c>
      <c r="I125" t="s">
        <v>27</v>
      </c>
    </row>
    <row r="126" spans="1:4" ht="18" customHeight="1">
      <c r="A126" s="5" t="s">
        <v>18</v>
      </c>
      <c r="B126" s="6" t="s">
        <v>3</v>
      </c>
      <c r="C126" s="6" t="s">
        <v>4</v>
      </c>
      <c r="D126" s="159">
        <v>1140</v>
      </c>
    </row>
    <row r="127" spans="1:10" ht="18" customHeight="1">
      <c r="A127" s="5"/>
      <c r="B127" s="6"/>
      <c r="C127" s="6"/>
      <c r="D127" s="159"/>
      <c r="E127" s="8" t="s">
        <v>34</v>
      </c>
      <c r="F127" s="9">
        <f>J127/1000*H127</f>
        <v>7.199999999999999</v>
      </c>
      <c r="G127" s="10">
        <f>D126*F127</f>
        <v>8208</v>
      </c>
      <c r="H127">
        <v>60</v>
      </c>
      <c r="I127" t="s">
        <v>27</v>
      </c>
      <c r="J127" s="9">
        <v>120</v>
      </c>
    </row>
    <row r="128" spans="1:9" ht="18" customHeight="1">
      <c r="A128" s="5"/>
      <c r="B128" s="6"/>
      <c r="C128" s="6"/>
      <c r="D128" s="159"/>
      <c r="E128" s="8" t="s">
        <v>34</v>
      </c>
      <c r="F128" s="9">
        <f>J127/1000*H128</f>
        <v>9.6</v>
      </c>
      <c r="G128" s="10">
        <f>D126*F128</f>
        <v>10944</v>
      </c>
      <c r="H128">
        <v>80</v>
      </c>
      <c r="I128" t="s">
        <v>27</v>
      </c>
    </row>
    <row r="129" spans="5:9" ht="18" customHeight="1">
      <c r="E129" s="8" t="s">
        <v>34</v>
      </c>
      <c r="F129" s="9">
        <f>J127/1000*H129</f>
        <v>12</v>
      </c>
      <c r="G129" s="10">
        <f>D126*F129</f>
        <v>13680</v>
      </c>
      <c r="H129">
        <v>100</v>
      </c>
      <c r="I129" t="s">
        <v>27</v>
      </c>
    </row>
    <row r="130" spans="5:9" ht="18" customHeight="1">
      <c r="E130" s="8" t="s">
        <v>34</v>
      </c>
      <c r="F130" s="9">
        <f>J127/1000*H130</f>
        <v>14.399999999999999</v>
      </c>
      <c r="G130" s="10">
        <f>D126*F130</f>
        <v>16416</v>
      </c>
      <c r="H130">
        <v>120</v>
      </c>
      <c r="I130" t="s">
        <v>27</v>
      </c>
    </row>
    <row r="131" spans="5:9" ht="18" customHeight="1">
      <c r="E131" s="8" t="s">
        <v>34</v>
      </c>
      <c r="F131" s="9">
        <f>J127/1000*H131</f>
        <v>16.8</v>
      </c>
      <c r="G131" s="10">
        <f>D126*F131</f>
        <v>19152</v>
      </c>
      <c r="H131">
        <v>140</v>
      </c>
      <c r="I131" t="s">
        <v>27</v>
      </c>
    </row>
    <row r="132" spans="5:9" ht="18" customHeight="1">
      <c r="E132" s="8" t="s">
        <v>34</v>
      </c>
      <c r="F132" s="9">
        <f>J127/1000*H132</f>
        <v>19.2</v>
      </c>
      <c r="G132" s="10">
        <f>D126*F132</f>
        <v>21888</v>
      </c>
      <c r="H132">
        <v>160</v>
      </c>
      <c r="I132" t="s">
        <v>27</v>
      </c>
    </row>
    <row r="133" spans="5:9" ht="18" customHeight="1">
      <c r="E133" s="8" t="s">
        <v>34</v>
      </c>
      <c r="F133" s="9">
        <f>J127/1000*H133</f>
        <v>21.599999999999998</v>
      </c>
      <c r="G133" s="10">
        <f>D126*F133</f>
        <v>24623.999999999996</v>
      </c>
      <c r="H133">
        <v>180</v>
      </c>
      <c r="I133" t="s">
        <v>27</v>
      </c>
    </row>
    <row r="134" spans="5:9" ht="18" customHeight="1">
      <c r="E134" s="8" t="s">
        <v>34</v>
      </c>
      <c r="F134" s="9">
        <f>J127/1000*H134</f>
        <v>24</v>
      </c>
      <c r="G134" s="10">
        <f>D126*F134</f>
        <v>27360</v>
      </c>
      <c r="H134">
        <v>200</v>
      </c>
      <c r="I134" t="s">
        <v>27</v>
      </c>
    </row>
    <row r="135" spans="5:9" ht="18" customHeight="1">
      <c r="E135" s="8" t="s">
        <v>34</v>
      </c>
      <c r="F135" s="9">
        <f>J127/1000*H135</f>
        <v>26.4</v>
      </c>
      <c r="G135" s="10">
        <f>D126*F135</f>
        <v>30096</v>
      </c>
      <c r="H135">
        <v>220</v>
      </c>
      <c r="I135" t="s">
        <v>27</v>
      </c>
    </row>
    <row r="136" spans="5:9" ht="18" customHeight="1">
      <c r="E136" s="8" t="s">
        <v>34</v>
      </c>
      <c r="F136" s="9">
        <f>J127/1000*H136</f>
        <v>28.799999999999997</v>
      </c>
      <c r="G136" s="10">
        <f>D126*F136</f>
        <v>32832</v>
      </c>
      <c r="H136">
        <v>240</v>
      </c>
      <c r="I136" t="s">
        <v>27</v>
      </c>
    </row>
    <row r="137" spans="5:9" ht="18" customHeight="1">
      <c r="E137" s="8" t="s">
        <v>34</v>
      </c>
      <c r="F137" s="9">
        <f>J127/1000*H137</f>
        <v>31.2</v>
      </c>
      <c r="G137" s="10">
        <f>D126*F137</f>
        <v>35568</v>
      </c>
      <c r="H137">
        <v>260</v>
      </c>
      <c r="I137" t="s">
        <v>27</v>
      </c>
    </row>
    <row r="138" spans="5:9" ht="18" customHeight="1">
      <c r="E138" s="8" t="s">
        <v>34</v>
      </c>
      <c r="F138" s="9">
        <f>J127/1000*H138</f>
        <v>33.6</v>
      </c>
      <c r="G138" s="10">
        <f>D126*F138</f>
        <v>38304</v>
      </c>
      <c r="H138">
        <v>280</v>
      </c>
      <c r="I138" t="s">
        <v>27</v>
      </c>
    </row>
    <row r="139" spans="5:9" ht="18" customHeight="1">
      <c r="E139" s="8" t="s">
        <v>34</v>
      </c>
      <c r="F139" s="9">
        <f>J127/1000*H139</f>
        <v>36</v>
      </c>
      <c r="G139" s="10">
        <f>D126*F139</f>
        <v>41040</v>
      </c>
      <c r="H139">
        <v>300</v>
      </c>
      <c r="I139" t="s">
        <v>27</v>
      </c>
    </row>
    <row r="140" spans="5:9" ht="18" customHeight="1">
      <c r="E140" s="70" t="s">
        <v>152</v>
      </c>
      <c r="F140" s="9">
        <f>J127/1000*H140</f>
        <v>0</v>
      </c>
      <c r="G140" s="10">
        <f>D126*F140</f>
        <v>0</v>
      </c>
      <c r="H140">
        <v>0</v>
      </c>
      <c r="I140" s="163" t="s">
        <v>27</v>
      </c>
    </row>
    <row r="141" ht="18" customHeight="1">
      <c r="A141" t="s">
        <v>65</v>
      </c>
    </row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</sheetData>
  <sheetProtection selectLockedCells="1"/>
  <mergeCells count="6">
    <mergeCell ref="H67:I67"/>
    <mergeCell ref="H30:I30"/>
    <mergeCell ref="P49:S50"/>
    <mergeCell ref="T55:T56"/>
    <mergeCell ref="R52:S53"/>
    <mergeCell ref="T52:T53"/>
  </mergeCells>
  <printOptions/>
  <pageMargins left="0.49" right="0.47" top="0.61" bottom="0.84" header="0.4921259845" footer="0.49212598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V143"/>
  <sheetViews>
    <sheetView zoomScale="95" zoomScaleNormal="95" zoomScalePageLayoutView="0" workbookViewId="0" topLeftCell="A1">
      <selection activeCell="E29" sqref="E29"/>
    </sheetView>
  </sheetViews>
  <sheetFormatPr defaultColWidth="11.421875" defaultRowHeight="12.75"/>
  <cols>
    <col min="1" max="1" width="30.57421875" style="0" customWidth="1"/>
    <col min="2" max="2" width="9.140625" style="0" customWidth="1"/>
    <col min="3" max="3" width="8.57421875" style="0" customWidth="1"/>
    <col min="4" max="4" width="12.140625" style="0" customWidth="1"/>
    <col min="5" max="5" width="31.421875" style="8" customWidth="1"/>
    <col min="6" max="6" width="11.421875" style="9" customWidth="1"/>
    <col min="7" max="7" width="11.421875" style="10" customWidth="1"/>
    <col min="8" max="8" width="6.8515625" style="0" customWidth="1"/>
    <col min="9" max="9" width="7.7109375" style="0" customWidth="1"/>
    <col min="10" max="10" width="7.421875" style="7" customWidth="1"/>
    <col min="11" max="11" width="5.140625" style="0" customWidth="1"/>
    <col min="12" max="12" width="15.8515625" style="0" bestFit="1" customWidth="1"/>
    <col min="14" max="14" width="9.421875" style="0" customWidth="1"/>
    <col min="15" max="16" width="12.8515625" style="0" customWidth="1"/>
    <col min="17" max="17" width="12.00390625" style="0" customWidth="1"/>
    <col min="19" max="19" width="7.28125" style="0" customWidth="1"/>
    <col min="20" max="20" width="13.7109375" style="0" customWidth="1"/>
    <col min="21" max="21" width="12.8515625" style="0" customWidth="1"/>
    <col min="22" max="22" width="17.421875" style="0" customWidth="1"/>
  </cols>
  <sheetData>
    <row r="1" spans="1:17" ht="21" customHeight="1">
      <c r="A1" s="11" t="s">
        <v>105</v>
      </c>
      <c r="L1" s="11" t="s">
        <v>42</v>
      </c>
      <c r="Q1" s="11" t="s">
        <v>47</v>
      </c>
    </row>
    <row r="2" ht="11.25" customHeight="1">
      <c r="A2" s="11"/>
    </row>
    <row r="3" spans="4:18" ht="16.5" customHeight="1">
      <c r="D3" s="45" t="s">
        <v>19</v>
      </c>
      <c r="L3" s="19" t="s">
        <v>38</v>
      </c>
      <c r="R3" s="19" t="s">
        <v>38</v>
      </c>
    </row>
    <row r="4" spans="4:14" ht="15.75">
      <c r="D4" s="43" t="s">
        <v>20</v>
      </c>
      <c r="N4" s="50">
        <v>1</v>
      </c>
    </row>
    <row r="5" spans="4:7" ht="18" customHeight="1">
      <c r="D5" s="44" t="s">
        <v>28</v>
      </c>
      <c r="E5" s="13" t="s">
        <v>33</v>
      </c>
      <c r="F5" s="15" t="s">
        <v>22</v>
      </c>
      <c r="G5" s="16" t="s">
        <v>23</v>
      </c>
    </row>
    <row r="6" spans="1:21" ht="21.75" customHeight="1">
      <c r="A6" s="1" t="s">
        <v>0</v>
      </c>
      <c r="B6" s="2"/>
      <c r="C6" s="3" t="s">
        <v>1</v>
      </c>
      <c r="D6" s="4"/>
      <c r="L6" s="19" t="s">
        <v>39</v>
      </c>
      <c r="O6" s="18" t="s">
        <v>43</v>
      </c>
      <c r="R6" s="19" t="s">
        <v>39</v>
      </c>
      <c r="U6" s="18" t="s">
        <v>43</v>
      </c>
    </row>
    <row r="7" spans="1:16" ht="24.75" customHeight="1">
      <c r="A7" s="157"/>
      <c r="B7" s="158"/>
      <c r="C7" s="6"/>
      <c r="D7" s="159"/>
      <c r="E7" s="13" t="s">
        <v>31</v>
      </c>
      <c r="N7" s="50">
        <v>47</v>
      </c>
      <c r="P7">
        <v>1</v>
      </c>
    </row>
    <row r="8" spans="1:19" ht="18" customHeight="1">
      <c r="A8" s="5" t="s">
        <v>2</v>
      </c>
      <c r="B8" s="6" t="s">
        <v>3</v>
      </c>
      <c r="C8" s="6" t="s">
        <v>4</v>
      </c>
      <c r="D8" s="159">
        <v>3100</v>
      </c>
      <c r="E8" s="72" t="s">
        <v>107</v>
      </c>
      <c r="F8" s="49">
        <v>4.5</v>
      </c>
      <c r="G8" s="47">
        <f>F8*D8</f>
        <v>13950</v>
      </c>
      <c r="M8" s="7"/>
      <c r="S8" s="7"/>
    </row>
    <row r="9" spans="1:18" ht="18" customHeight="1">
      <c r="A9" s="5"/>
      <c r="B9" s="6"/>
      <c r="C9" s="6"/>
      <c r="D9" s="159"/>
      <c r="E9" s="72" t="s">
        <v>108</v>
      </c>
      <c r="F9" s="49">
        <v>6.3</v>
      </c>
      <c r="G9" s="47">
        <f>F9*D8</f>
        <v>19530</v>
      </c>
      <c r="L9" s="19" t="s">
        <v>57</v>
      </c>
      <c r="R9" s="19" t="s">
        <v>57</v>
      </c>
    </row>
    <row r="10" spans="1:14" ht="18" customHeight="1">
      <c r="A10" s="5"/>
      <c r="B10" s="6"/>
      <c r="C10" s="6"/>
      <c r="D10" s="159"/>
      <c r="E10" s="72" t="s">
        <v>109</v>
      </c>
      <c r="F10" s="49">
        <v>3</v>
      </c>
      <c r="G10" s="47">
        <f>F10*D8</f>
        <v>9300</v>
      </c>
      <c r="N10" s="50">
        <v>4</v>
      </c>
    </row>
    <row r="11" spans="1:19" ht="18" customHeight="1">
      <c r="A11" s="5" t="s">
        <v>5</v>
      </c>
      <c r="B11" s="6" t="s">
        <v>3</v>
      </c>
      <c r="C11" s="6" t="s">
        <v>4</v>
      </c>
      <c r="D11" s="160">
        <v>3600</v>
      </c>
      <c r="E11" s="48" t="s">
        <v>24</v>
      </c>
      <c r="F11" s="49">
        <v>0.195</v>
      </c>
      <c r="G11" s="47">
        <f>F11*D11</f>
        <v>702</v>
      </c>
      <c r="M11" s="7"/>
      <c r="S11" s="7"/>
    </row>
    <row r="12" spans="1:7" ht="18" customHeight="1">
      <c r="A12" s="5"/>
      <c r="B12" s="6"/>
      <c r="C12" s="6"/>
      <c r="D12" s="159"/>
      <c r="E12" s="48" t="s">
        <v>25</v>
      </c>
      <c r="F12" s="49">
        <v>0.22</v>
      </c>
      <c r="G12" s="47">
        <f>F12*D11</f>
        <v>792</v>
      </c>
    </row>
    <row r="13" spans="1:22" ht="18" customHeight="1">
      <c r="A13" s="5"/>
      <c r="B13" s="6"/>
      <c r="C13" s="6"/>
      <c r="D13" s="159"/>
      <c r="E13" s="48" t="s">
        <v>152</v>
      </c>
      <c r="F13" s="49"/>
      <c r="G13" s="47">
        <v>0</v>
      </c>
      <c r="M13" s="17"/>
      <c r="N13" s="17"/>
      <c r="O13" s="26" t="s">
        <v>23</v>
      </c>
      <c r="P13" s="26" t="s">
        <v>46</v>
      </c>
      <c r="Q13" s="161"/>
      <c r="S13" s="39"/>
      <c r="T13" s="39"/>
      <c r="U13" s="26" t="s">
        <v>23</v>
      </c>
      <c r="V13" s="26" t="s">
        <v>46</v>
      </c>
    </row>
    <row r="14" spans="1:22" ht="18" customHeight="1">
      <c r="A14" s="5"/>
      <c r="B14" s="6"/>
      <c r="C14" s="6"/>
      <c r="D14" s="159"/>
      <c r="E14" s="13" t="s">
        <v>32</v>
      </c>
      <c r="L14" s="14" t="s">
        <v>38</v>
      </c>
      <c r="M14" s="28" t="s">
        <v>153</v>
      </c>
      <c r="N14" s="29"/>
      <c r="O14" s="30">
        <f>G8</f>
        <v>13950</v>
      </c>
      <c r="P14" s="31">
        <f>O14*1000</f>
        <v>13950000</v>
      </c>
      <c r="Q14" s="32"/>
      <c r="R14" s="33" t="s">
        <v>38</v>
      </c>
      <c r="S14" s="28" t="s">
        <v>153</v>
      </c>
      <c r="T14" s="34"/>
      <c r="U14" s="30">
        <f>G8</f>
        <v>13950</v>
      </c>
      <c r="V14" s="31">
        <f>U14*1000</f>
        <v>13950000</v>
      </c>
    </row>
    <row r="15" spans="1:22" ht="18" customHeight="1">
      <c r="A15" s="5" t="s">
        <v>21</v>
      </c>
      <c r="B15" s="6" t="s">
        <v>3</v>
      </c>
      <c r="C15" s="6" t="s">
        <v>4</v>
      </c>
      <c r="D15" s="160">
        <v>4430</v>
      </c>
      <c r="E15" s="73" t="s">
        <v>125</v>
      </c>
      <c r="F15" s="49">
        <v>1.65</v>
      </c>
      <c r="G15" s="47">
        <f>F15*D15</f>
        <v>7309.5</v>
      </c>
      <c r="K15" s="7"/>
      <c r="L15" s="14" t="s">
        <v>39</v>
      </c>
      <c r="M15" s="28" t="s">
        <v>49</v>
      </c>
      <c r="N15" s="35"/>
      <c r="O15" s="30">
        <f>G46</f>
        <v>20720</v>
      </c>
      <c r="P15" s="31">
        <f>O15*1000</f>
        <v>20720000</v>
      </c>
      <c r="Q15" s="32"/>
      <c r="R15" s="33" t="s">
        <v>39</v>
      </c>
      <c r="S15" s="28" t="s">
        <v>48</v>
      </c>
      <c r="T15" s="36"/>
      <c r="U15" s="30">
        <f>G67</f>
        <v>97200</v>
      </c>
      <c r="V15" s="31">
        <f>U15*1000</f>
        <v>97200000</v>
      </c>
    </row>
    <row r="16" spans="1:22" ht="15" customHeight="1">
      <c r="A16" s="5"/>
      <c r="B16" s="6"/>
      <c r="C16" s="6"/>
      <c r="D16" s="159"/>
      <c r="E16" s="73" t="s">
        <v>126</v>
      </c>
      <c r="F16" s="49">
        <v>2</v>
      </c>
      <c r="G16" s="47">
        <f>F16*D15</f>
        <v>8860</v>
      </c>
      <c r="K16" s="7"/>
      <c r="L16" s="27" t="s">
        <v>45</v>
      </c>
      <c r="M16" s="28" t="s">
        <v>40</v>
      </c>
      <c r="N16" s="35"/>
      <c r="O16" s="30">
        <f>G19</f>
        <v>7974</v>
      </c>
      <c r="P16" s="31">
        <f>O16*1000</f>
        <v>7974000</v>
      </c>
      <c r="Q16" s="32"/>
      <c r="R16" s="27" t="s">
        <v>45</v>
      </c>
      <c r="S16" s="28" t="s">
        <v>50</v>
      </c>
      <c r="T16" s="36"/>
      <c r="U16" s="30">
        <f>G21</f>
        <v>26621.999999999996</v>
      </c>
      <c r="V16" s="31">
        <f>U16*1000</f>
        <v>26621999.999999996</v>
      </c>
    </row>
    <row r="17" spans="1:21" ht="18" customHeight="1">
      <c r="A17" s="5"/>
      <c r="B17" s="6"/>
      <c r="C17" s="6"/>
      <c r="D17" s="160"/>
      <c r="E17" s="73" t="s">
        <v>127</v>
      </c>
      <c r="F17" s="49">
        <v>2.2</v>
      </c>
      <c r="G17" s="47">
        <f>F17*D15</f>
        <v>9746</v>
      </c>
      <c r="K17" s="7"/>
      <c r="L17" s="22"/>
      <c r="M17" s="21"/>
      <c r="N17" s="21"/>
      <c r="O17" s="21"/>
      <c r="P17" s="21"/>
      <c r="Q17" s="21"/>
      <c r="R17" s="23"/>
      <c r="S17" s="23"/>
      <c r="T17" s="21"/>
      <c r="U17" s="21"/>
    </row>
    <row r="18" spans="1:22" ht="18" customHeight="1">
      <c r="A18" s="5" t="s">
        <v>6</v>
      </c>
      <c r="B18" s="6" t="s">
        <v>3</v>
      </c>
      <c r="C18" s="6" t="s">
        <v>4</v>
      </c>
      <c r="D18" s="159">
        <v>2610</v>
      </c>
      <c r="E18" s="48" t="s">
        <v>26</v>
      </c>
      <c r="F18" s="49">
        <v>1.5</v>
      </c>
      <c r="G18" s="47">
        <f>F18*D15</f>
        <v>6645</v>
      </c>
      <c r="K18" s="7"/>
      <c r="L18" s="25" t="s">
        <v>42</v>
      </c>
      <c r="M18" s="21"/>
      <c r="N18" s="21"/>
      <c r="O18" s="37">
        <f>SUM(O14:O17)</f>
        <v>42644</v>
      </c>
      <c r="P18" s="37">
        <f>SUM(P14:P16)</f>
        <v>42644000</v>
      </c>
      <c r="Q18" s="24"/>
      <c r="R18" s="25" t="s">
        <v>47</v>
      </c>
      <c r="S18" s="21"/>
      <c r="T18" s="21"/>
      <c r="U18" s="37">
        <f>SUM(U14:U17)</f>
        <v>137772</v>
      </c>
      <c r="V18" s="37">
        <f>SUM(V14:V17)</f>
        <v>137772000</v>
      </c>
    </row>
    <row r="19" spans="1:16" ht="18" customHeight="1">
      <c r="A19" s="5"/>
      <c r="B19" s="6"/>
      <c r="C19" s="6"/>
      <c r="D19" s="159"/>
      <c r="E19" s="48" t="s">
        <v>40</v>
      </c>
      <c r="F19" s="49">
        <v>1.8</v>
      </c>
      <c r="G19" s="47">
        <f>F19*D15</f>
        <v>7974</v>
      </c>
      <c r="K19" s="7"/>
      <c r="P19" s="7" t="s">
        <v>44</v>
      </c>
    </row>
    <row r="20" spans="1:21" ht="18" customHeight="1">
      <c r="A20" s="5" t="s">
        <v>7</v>
      </c>
      <c r="B20" s="6" t="s">
        <v>3</v>
      </c>
      <c r="C20" s="6" t="s">
        <v>4</v>
      </c>
      <c r="D20" s="159">
        <v>4930</v>
      </c>
      <c r="E20" s="48" t="s">
        <v>41</v>
      </c>
      <c r="F20" s="49">
        <v>2</v>
      </c>
      <c r="G20" s="47">
        <f>F20*D15</f>
        <v>8860</v>
      </c>
      <c r="L20" s="70" t="s">
        <v>153</v>
      </c>
      <c r="O20" s="8" t="s">
        <v>36</v>
      </c>
      <c r="P20" s="7">
        <v>50</v>
      </c>
      <c r="U20" s="73" t="s">
        <v>125</v>
      </c>
    </row>
    <row r="21" spans="1:21" ht="18" customHeight="1">
      <c r="A21" s="5" t="s">
        <v>8</v>
      </c>
      <c r="B21" s="6" t="s">
        <v>3</v>
      </c>
      <c r="C21" s="6" t="s">
        <v>4</v>
      </c>
      <c r="D21" s="159">
        <v>3040</v>
      </c>
      <c r="E21" s="48" t="s">
        <v>162</v>
      </c>
      <c r="F21" s="49">
        <v>10.2</v>
      </c>
      <c r="G21" s="47">
        <f>F21*D18</f>
        <v>26621.999999999996</v>
      </c>
      <c r="L21" s="70" t="s">
        <v>155</v>
      </c>
      <c r="O21" s="8" t="s">
        <v>30</v>
      </c>
      <c r="P21" s="7">
        <v>60</v>
      </c>
      <c r="U21" s="73" t="s">
        <v>126</v>
      </c>
    </row>
    <row r="22" spans="1:21" ht="18.75" customHeight="1">
      <c r="A22" s="5" t="s">
        <v>9</v>
      </c>
      <c r="B22" s="6" t="s">
        <v>3</v>
      </c>
      <c r="C22" s="6" t="s">
        <v>4</v>
      </c>
      <c r="D22" s="159">
        <v>3600</v>
      </c>
      <c r="E22" s="48" t="s">
        <v>163</v>
      </c>
      <c r="F22" s="49">
        <v>8.7</v>
      </c>
      <c r="G22" s="47">
        <f>F22*D18</f>
        <v>22706.999999999996</v>
      </c>
      <c r="L22" s="70" t="s">
        <v>157</v>
      </c>
      <c r="O22" s="8" t="s">
        <v>34</v>
      </c>
      <c r="P22" s="7">
        <v>80</v>
      </c>
      <c r="U22" s="73" t="s">
        <v>127</v>
      </c>
    </row>
    <row r="23" spans="1:21" ht="18" customHeight="1">
      <c r="A23" s="5" t="s">
        <v>10</v>
      </c>
      <c r="B23" s="6" t="s">
        <v>3</v>
      </c>
      <c r="C23" s="6" t="s">
        <v>4</v>
      </c>
      <c r="D23" s="159">
        <v>3650</v>
      </c>
      <c r="E23" s="48" t="s">
        <v>164</v>
      </c>
      <c r="F23" s="49">
        <v>6.3</v>
      </c>
      <c r="G23" s="47">
        <f>D18*F23</f>
        <v>16443</v>
      </c>
      <c r="L23" s="8" t="s">
        <v>24</v>
      </c>
      <c r="O23" s="8" t="s">
        <v>64</v>
      </c>
      <c r="P23" s="7">
        <v>100</v>
      </c>
      <c r="U23" s="48" t="s">
        <v>26</v>
      </c>
    </row>
    <row r="24" spans="1:21" ht="18" customHeight="1">
      <c r="A24" s="5"/>
      <c r="B24" s="6"/>
      <c r="C24" s="6"/>
      <c r="D24" s="159"/>
      <c r="E24" s="67" t="s">
        <v>165</v>
      </c>
      <c r="F24" s="68">
        <v>10.2</v>
      </c>
      <c r="G24" s="69">
        <f>G21+G29</f>
        <v>31937.999999999996</v>
      </c>
      <c r="L24" s="8" t="s">
        <v>25</v>
      </c>
      <c r="O24" s="8" t="s">
        <v>17</v>
      </c>
      <c r="P24" s="7">
        <v>120</v>
      </c>
      <c r="U24" s="48" t="s">
        <v>40</v>
      </c>
    </row>
    <row r="25" spans="1:21" ht="18" customHeight="1">
      <c r="A25" s="5" t="s">
        <v>103</v>
      </c>
      <c r="B25" s="6" t="s">
        <v>3</v>
      </c>
      <c r="C25" s="6" t="s">
        <v>4</v>
      </c>
      <c r="D25" s="159">
        <v>4430</v>
      </c>
      <c r="E25" s="67" t="s">
        <v>166</v>
      </c>
      <c r="F25" s="68">
        <v>8.7</v>
      </c>
      <c r="G25" s="69">
        <f>G22+G29</f>
        <v>28022.999999999996</v>
      </c>
      <c r="L25" s="8" t="s">
        <v>152</v>
      </c>
      <c r="O25" s="8" t="s">
        <v>35</v>
      </c>
      <c r="P25" s="7">
        <v>140</v>
      </c>
      <c r="U25" s="48" t="s">
        <v>41</v>
      </c>
    </row>
    <row r="26" spans="1:21" ht="18" customHeight="1">
      <c r="A26" s="5"/>
      <c r="B26" s="6"/>
      <c r="C26" s="6"/>
      <c r="D26" s="159"/>
      <c r="E26" s="67" t="s">
        <v>129</v>
      </c>
      <c r="F26" s="68">
        <v>1.9</v>
      </c>
      <c r="G26" s="69">
        <f>F26*D20</f>
        <v>9367</v>
      </c>
      <c r="P26" s="7">
        <v>160</v>
      </c>
      <c r="U26" s="48" t="s">
        <v>162</v>
      </c>
    </row>
    <row r="27" spans="1:21" ht="18" customHeight="1">
      <c r="A27" s="5"/>
      <c r="B27" s="6"/>
      <c r="C27" s="6"/>
      <c r="D27" s="159"/>
      <c r="E27" s="67" t="s">
        <v>128</v>
      </c>
      <c r="F27" s="68">
        <v>2.3</v>
      </c>
      <c r="G27" s="69">
        <f>F27*D20</f>
        <v>11339</v>
      </c>
      <c r="P27" s="7">
        <v>180</v>
      </c>
      <c r="U27" s="48" t="s">
        <v>163</v>
      </c>
    </row>
    <row r="28" spans="1:21" ht="18" customHeight="1">
      <c r="A28" s="5"/>
      <c r="B28" s="6"/>
      <c r="C28" s="6"/>
      <c r="D28" s="159"/>
      <c r="E28" s="70" t="s">
        <v>272</v>
      </c>
      <c r="P28" s="7">
        <v>200</v>
      </c>
      <c r="U28" s="48" t="s">
        <v>164</v>
      </c>
    </row>
    <row r="29" spans="1:21" ht="18" customHeight="1">
      <c r="A29" s="1" t="s">
        <v>11</v>
      </c>
      <c r="B29" s="2"/>
      <c r="C29" s="3" t="s">
        <v>1</v>
      </c>
      <c r="D29" s="4"/>
      <c r="E29" s="70" t="s">
        <v>271</v>
      </c>
      <c r="G29" s="10">
        <f>D25*1.2</f>
        <v>5316</v>
      </c>
      <c r="L29" s="18" t="s">
        <v>58</v>
      </c>
      <c r="P29" s="7"/>
      <c r="U29" s="67" t="s">
        <v>165</v>
      </c>
    </row>
    <row r="30" spans="1:21" ht="18" customHeight="1">
      <c r="A30" s="5" t="s">
        <v>12</v>
      </c>
      <c r="B30" s="6" t="s">
        <v>3</v>
      </c>
      <c r="C30" s="6" t="s">
        <v>4</v>
      </c>
      <c r="D30" s="159">
        <v>1690</v>
      </c>
      <c r="P30" s="7"/>
      <c r="U30" s="67" t="s">
        <v>166</v>
      </c>
    </row>
    <row r="31" spans="1:21" ht="18" customHeight="1">
      <c r="A31" s="5"/>
      <c r="B31" s="6"/>
      <c r="C31" s="6"/>
      <c r="D31" s="159"/>
      <c r="L31" s="18" t="s">
        <v>42</v>
      </c>
      <c r="M31" s="18"/>
      <c r="N31" s="18"/>
      <c r="O31" s="18"/>
      <c r="P31" s="18"/>
      <c r="Q31" s="18"/>
      <c r="U31" s="67" t="s">
        <v>129</v>
      </c>
    </row>
    <row r="32" spans="1:21" ht="18" customHeight="1">
      <c r="A32" s="5" t="s">
        <v>13</v>
      </c>
      <c r="B32" s="6" t="s">
        <v>3</v>
      </c>
      <c r="C32" s="6" t="s">
        <v>4</v>
      </c>
      <c r="D32" s="159">
        <v>1690</v>
      </c>
      <c r="U32" s="67" t="s">
        <v>128</v>
      </c>
    </row>
    <row r="33" spans="1:18" ht="18" customHeight="1">
      <c r="A33" s="5"/>
      <c r="B33" s="6"/>
      <c r="C33" s="6"/>
      <c r="D33" s="159"/>
      <c r="E33" s="13" t="s">
        <v>33</v>
      </c>
      <c r="F33" s="15" t="s">
        <v>22</v>
      </c>
      <c r="G33" s="16" t="s">
        <v>23</v>
      </c>
      <c r="H33" s="165" t="s">
        <v>37</v>
      </c>
      <c r="I33" s="166"/>
      <c r="J33" s="12" t="s">
        <v>29</v>
      </c>
      <c r="R33" s="18" t="s">
        <v>47</v>
      </c>
    </row>
    <row r="34" spans="1:4" ht="18" customHeight="1">
      <c r="A34" s="5"/>
      <c r="B34" s="6"/>
      <c r="C34" s="6"/>
      <c r="D34" s="159"/>
    </row>
    <row r="35" spans="1:10" ht="18" customHeight="1">
      <c r="A35" s="5"/>
      <c r="B35" s="6"/>
      <c r="C35" s="6"/>
      <c r="D35" s="159"/>
      <c r="E35" s="13" t="s">
        <v>11</v>
      </c>
      <c r="J35" s="12"/>
    </row>
    <row r="36" spans="1:10" ht="18" customHeight="1">
      <c r="A36" s="5" t="s">
        <v>14</v>
      </c>
      <c r="B36" s="6" t="s">
        <v>3</v>
      </c>
      <c r="C36" s="6" t="s">
        <v>4</v>
      </c>
      <c r="D36" s="159">
        <v>6490</v>
      </c>
      <c r="E36" s="8" t="s">
        <v>35</v>
      </c>
      <c r="F36" s="9">
        <f>J36/1000*H36</f>
        <v>7.5</v>
      </c>
      <c r="G36" s="10">
        <f>D32*F36</f>
        <v>12675</v>
      </c>
      <c r="H36">
        <v>50</v>
      </c>
      <c r="I36" t="s">
        <v>27</v>
      </c>
      <c r="J36" s="9">
        <v>150</v>
      </c>
    </row>
    <row r="37" spans="1:9" ht="18" customHeight="1">
      <c r="A37" s="5" t="s">
        <v>15</v>
      </c>
      <c r="B37" s="6" t="s">
        <v>3</v>
      </c>
      <c r="C37" s="6" t="s">
        <v>4</v>
      </c>
      <c r="D37" s="160">
        <v>5180</v>
      </c>
      <c r="E37" s="8" t="s">
        <v>35</v>
      </c>
      <c r="F37" s="9">
        <f>J36/1000*H37</f>
        <v>9</v>
      </c>
      <c r="G37" s="10">
        <f>D32*F37</f>
        <v>15210</v>
      </c>
      <c r="H37">
        <v>60</v>
      </c>
      <c r="I37" t="s">
        <v>27</v>
      </c>
    </row>
    <row r="38" spans="1:9" ht="18" customHeight="1">
      <c r="A38" s="5"/>
      <c r="B38" s="6"/>
      <c r="C38" s="6"/>
      <c r="D38" s="159"/>
      <c r="E38" s="8" t="s">
        <v>35</v>
      </c>
      <c r="F38" s="9">
        <f>J36/1000*H38</f>
        <v>12</v>
      </c>
      <c r="G38" s="10">
        <f>D32*F38</f>
        <v>20280</v>
      </c>
      <c r="H38">
        <v>80</v>
      </c>
      <c r="I38" t="s">
        <v>27</v>
      </c>
    </row>
    <row r="39" spans="1:9" ht="18" customHeight="1">
      <c r="A39" s="5"/>
      <c r="B39" s="6"/>
      <c r="C39" s="6"/>
      <c r="D39" s="159"/>
      <c r="E39" s="8" t="s">
        <v>35</v>
      </c>
      <c r="F39" s="9">
        <f>J36/1000*H39</f>
        <v>15</v>
      </c>
      <c r="G39" s="10">
        <f>D32*F39</f>
        <v>25350</v>
      </c>
      <c r="H39">
        <v>100</v>
      </c>
      <c r="I39" t="s">
        <v>27</v>
      </c>
    </row>
    <row r="40" spans="1:10" ht="18" customHeight="1">
      <c r="A40" s="5"/>
      <c r="B40" s="6"/>
      <c r="C40" s="6"/>
      <c r="D40" s="159"/>
      <c r="J40" s="9"/>
    </row>
    <row r="41" spans="1:10" ht="18" customHeight="1">
      <c r="A41" s="5"/>
      <c r="B41" s="6"/>
      <c r="C41" s="6"/>
      <c r="D41" s="159"/>
      <c r="E41" s="8" t="s">
        <v>36</v>
      </c>
      <c r="F41" s="9">
        <f>J41/1000*H41</f>
        <v>1.5</v>
      </c>
      <c r="G41" s="10">
        <f>D37*F41</f>
        <v>7770</v>
      </c>
      <c r="H41">
        <v>60</v>
      </c>
      <c r="I41" t="s">
        <v>27</v>
      </c>
      <c r="J41" s="9">
        <v>25</v>
      </c>
    </row>
    <row r="42" spans="1:9" ht="18" customHeight="1">
      <c r="A42" s="5"/>
      <c r="B42" s="6"/>
      <c r="C42" s="6"/>
      <c r="D42" s="159"/>
      <c r="E42" s="8" t="s">
        <v>36</v>
      </c>
      <c r="F42" s="9">
        <f>J41/1000*H42</f>
        <v>2</v>
      </c>
      <c r="G42" s="10">
        <f>D37*F42</f>
        <v>10360</v>
      </c>
      <c r="H42">
        <v>80</v>
      </c>
      <c r="I42" t="s">
        <v>27</v>
      </c>
    </row>
    <row r="43" spans="1:22" ht="18" customHeight="1">
      <c r="A43" s="5"/>
      <c r="B43" s="6"/>
      <c r="C43" s="6"/>
      <c r="D43" s="159"/>
      <c r="E43" s="8" t="s">
        <v>36</v>
      </c>
      <c r="F43" s="9">
        <f>J41/1000*H43</f>
        <v>2.5</v>
      </c>
      <c r="G43" s="10">
        <f>D37*F43</f>
        <v>12950</v>
      </c>
      <c r="H43">
        <v>100</v>
      </c>
      <c r="I43" t="s">
        <v>27</v>
      </c>
      <c r="L43" s="8" t="s">
        <v>38</v>
      </c>
      <c r="M43" s="71" t="s">
        <v>107</v>
      </c>
      <c r="N43" s="41"/>
      <c r="O43" s="42">
        <f>P14</f>
        <v>13950000</v>
      </c>
      <c r="S43" s="8" t="s">
        <v>38</v>
      </c>
      <c r="T43" s="71" t="s">
        <v>107</v>
      </c>
      <c r="V43" s="31">
        <f>V14</f>
        <v>13950000</v>
      </c>
    </row>
    <row r="44" spans="1:22" ht="18" customHeight="1">
      <c r="A44" s="5"/>
      <c r="B44" s="6"/>
      <c r="C44" s="6"/>
      <c r="D44" s="159"/>
      <c r="E44" s="8" t="s">
        <v>36</v>
      </c>
      <c r="F44" s="9">
        <f>J41/1000*H44</f>
        <v>3</v>
      </c>
      <c r="G44" s="10">
        <f>D37*F44</f>
        <v>15540</v>
      </c>
      <c r="H44">
        <v>120</v>
      </c>
      <c r="I44" t="s">
        <v>27</v>
      </c>
      <c r="L44" s="8" t="s">
        <v>39</v>
      </c>
      <c r="M44" s="40" t="s">
        <v>59</v>
      </c>
      <c r="N44" s="41"/>
      <c r="O44" s="42">
        <f>P15</f>
        <v>20720000</v>
      </c>
      <c r="S44" s="8" t="s">
        <v>39</v>
      </c>
      <c r="T44" s="40" t="s">
        <v>61</v>
      </c>
      <c r="V44" s="31">
        <f>V15</f>
        <v>97200000</v>
      </c>
    </row>
    <row r="45" spans="1:22" ht="18" customHeight="1">
      <c r="A45" s="5"/>
      <c r="B45" s="6"/>
      <c r="C45" s="6"/>
      <c r="D45" s="159"/>
      <c r="E45" s="8" t="s">
        <v>36</v>
      </c>
      <c r="F45" s="9">
        <f>J41/1000*H45</f>
        <v>3.5</v>
      </c>
      <c r="G45" s="10">
        <f>D37*F45</f>
        <v>18130</v>
      </c>
      <c r="H45">
        <v>140</v>
      </c>
      <c r="I45" t="s">
        <v>27</v>
      </c>
      <c r="L45" s="8" t="s">
        <v>45</v>
      </c>
      <c r="M45" s="40" t="s">
        <v>40</v>
      </c>
      <c r="N45" s="41"/>
      <c r="O45" s="42">
        <f>P16</f>
        <v>7974000</v>
      </c>
      <c r="S45" s="8" t="s">
        <v>45</v>
      </c>
      <c r="T45" s="40" t="s">
        <v>60</v>
      </c>
      <c r="V45" s="31">
        <f>V16</f>
        <v>26621999.999999996</v>
      </c>
    </row>
    <row r="46" spans="1:21" ht="18" customHeight="1">
      <c r="A46" s="5"/>
      <c r="B46" s="6"/>
      <c r="C46" s="6"/>
      <c r="D46" s="159"/>
      <c r="E46" s="8" t="s">
        <v>36</v>
      </c>
      <c r="F46" s="9">
        <f>J41/1000*H46</f>
        <v>4</v>
      </c>
      <c r="G46" s="10">
        <f>D37*F46</f>
        <v>20720</v>
      </c>
      <c r="H46">
        <v>160</v>
      </c>
      <c r="I46" t="s">
        <v>27</v>
      </c>
      <c r="U46" s="41"/>
    </row>
    <row r="47" spans="1:22" ht="18" customHeight="1">
      <c r="A47" s="5"/>
      <c r="B47" s="6"/>
      <c r="C47" s="6"/>
      <c r="D47" s="159"/>
      <c r="E47" s="8" t="s">
        <v>36</v>
      </c>
      <c r="F47" s="9">
        <f>J41/1000*H47</f>
        <v>4.5</v>
      </c>
      <c r="G47" s="10">
        <f>D37*F47</f>
        <v>23310</v>
      </c>
      <c r="H47">
        <v>180</v>
      </c>
      <c r="I47" t="s">
        <v>27</v>
      </c>
      <c r="N47" s="8" t="s">
        <v>46</v>
      </c>
      <c r="O47" s="37">
        <f>SUM(O43:O46)</f>
        <v>42644000</v>
      </c>
      <c r="U47" s="41"/>
      <c r="V47" s="37">
        <f>SUM(V43:V46)</f>
        <v>137772000</v>
      </c>
    </row>
    <row r="48" spans="1:21" ht="18" customHeight="1">
      <c r="A48" s="5"/>
      <c r="B48" s="6"/>
      <c r="C48" s="6"/>
      <c r="D48" s="159"/>
      <c r="E48" s="8" t="s">
        <v>36</v>
      </c>
      <c r="F48" s="9">
        <f>J41/1000*H48</f>
        <v>5</v>
      </c>
      <c r="G48" s="10">
        <f>D37*F48</f>
        <v>25900</v>
      </c>
      <c r="H48">
        <v>200</v>
      </c>
      <c r="I48" t="s">
        <v>27</v>
      </c>
      <c r="U48" s="41"/>
    </row>
    <row r="49" spans="1:20" ht="18" customHeight="1">
      <c r="A49" s="5"/>
      <c r="B49" s="6"/>
      <c r="C49" s="6"/>
      <c r="D49" s="159"/>
      <c r="E49" s="8" t="s">
        <v>36</v>
      </c>
      <c r="F49" s="9">
        <f>J41/1000*H49</f>
        <v>5.5</v>
      </c>
      <c r="G49" s="10">
        <f>D37*F49</f>
        <v>28490</v>
      </c>
      <c r="H49">
        <v>220</v>
      </c>
      <c r="I49" t="s">
        <v>27</v>
      </c>
      <c r="P49" s="167" t="s">
        <v>54</v>
      </c>
      <c r="Q49" s="167"/>
      <c r="R49" s="167"/>
      <c r="S49" s="176"/>
      <c r="T49" s="174">
        <v>2</v>
      </c>
    </row>
    <row r="50" spans="1:21" ht="18" customHeight="1">
      <c r="A50" s="5"/>
      <c r="B50" s="6"/>
      <c r="C50" s="6"/>
      <c r="D50" s="159"/>
      <c r="E50" s="8" t="s">
        <v>36</v>
      </c>
      <c r="F50" s="9">
        <f>J41/1000*H50</f>
        <v>6</v>
      </c>
      <c r="G50" s="10">
        <f>D37*F50</f>
        <v>31080</v>
      </c>
      <c r="H50">
        <v>240</v>
      </c>
      <c r="I50" t="s">
        <v>27</v>
      </c>
      <c r="L50" s="17" t="s">
        <v>124</v>
      </c>
      <c r="M50" s="17">
        <v>239</v>
      </c>
      <c r="N50" s="17" t="s">
        <v>52</v>
      </c>
      <c r="O50" s="8"/>
      <c r="P50" s="167"/>
      <c r="Q50" s="167"/>
      <c r="R50" s="167"/>
      <c r="S50" s="176"/>
      <c r="T50" s="175"/>
      <c r="U50" s="8" t="s">
        <v>46</v>
      </c>
    </row>
    <row r="51" spans="1:18" ht="18" customHeight="1">
      <c r="A51" s="5" t="s">
        <v>16</v>
      </c>
      <c r="B51" s="6" t="s">
        <v>3</v>
      </c>
      <c r="C51" s="6" t="s">
        <v>4</v>
      </c>
      <c r="D51" s="159">
        <v>10800</v>
      </c>
      <c r="E51" s="8" t="s">
        <v>36</v>
      </c>
      <c r="F51" s="9">
        <f>J41/1000*H51</f>
        <v>6.5</v>
      </c>
      <c r="G51" s="10">
        <f>D37*F51</f>
        <v>33670</v>
      </c>
      <c r="H51">
        <v>260</v>
      </c>
      <c r="I51" t="s">
        <v>27</v>
      </c>
      <c r="Q51" s="39" t="s">
        <v>56</v>
      </c>
      <c r="R51" s="39"/>
    </row>
    <row r="52" spans="1:20" ht="18" customHeight="1">
      <c r="A52" s="5"/>
      <c r="B52" s="6"/>
      <c r="C52" s="6"/>
      <c r="D52" s="159"/>
      <c r="E52" s="8" t="s">
        <v>36</v>
      </c>
      <c r="F52" s="9">
        <f>J41/1000*H52</f>
        <v>7</v>
      </c>
      <c r="G52" s="10">
        <f>D37*F52</f>
        <v>36260</v>
      </c>
      <c r="H52">
        <v>280</v>
      </c>
      <c r="I52" t="s">
        <v>27</v>
      </c>
      <c r="L52" s="25" t="s">
        <v>42</v>
      </c>
      <c r="M52" s="25"/>
      <c r="N52" s="25"/>
      <c r="O52" s="25" t="s">
        <v>47</v>
      </c>
      <c r="Q52" s="39"/>
      <c r="R52" s="172">
        <f>O53-L53</f>
        <v>398025.10460251046</v>
      </c>
      <c r="S52" s="173"/>
      <c r="T52" s="170" t="s">
        <v>55</v>
      </c>
    </row>
    <row r="53" spans="1:20" ht="18" customHeight="1">
      <c r="A53" s="5"/>
      <c r="B53" s="6"/>
      <c r="C53" s="6"/>
      <c r="D53" s="159"/>
      <c r="E53" s="8" t="s">
        <v>36</v>
      </c>
      <c r="F53" s="9">
        <f>J41/1000*H53</f>
        <v>7.5</v>
      </c>
      <c r="G53" s="10">
        <f>D37*F53</f>
        <v>38850</v>
      </c>
      <c r="H53">
        <v>300</v>
      </c>
      <c r="I53" t="s">
        <v>27</v>
      </c>
      <c r="L53" s="38">
        <f>P18/239</f>
        <v>178426.77824267783</v>
      </c>
      <c r="M53" s="20" t="s">
        <v>53</v>
      </c>
      <c r="N53" s="8"/>
      <c r="O53" s="38">
        <f>V18/239</f>
        <v>576451.8828451883</v>
      </c>
      <c r="P53" t="s">
        <v>53</v>
      </c>
      <c r="R53" s="173"/>
      <c r="S53" s="173"/>
      <c r="T53" s="171"/>
    </row>
    <row r="54" spans="1:4" ht="18" customHeight="1">
      <c r="A54" s="5"/>
      <c r="B54" s="6"/>
      <c r="C54" s="6"/>
      <c r="D54" s="159"/>
    </row>
    <row r="55" spans="1:10" ht="18" customHeight="1">
      <c r="A55" s="5"/>
      <c r="B55" s="6"/>
      <c r="C55" s="6"/>
      <c r="D55" s="159"/>
      <c r="E55" s="8" t="s">
        <v>64</v>
      </c>
      <c r="F55" s="9">
        <f>J55/1000*H55</f>
        <v>1.7999999999999998</v>
      </c>
      <c r="G55" s="10">
        <f>D51*F55</f>
        <v>19439.999999999996</v>
      </c>
      <c r="H55">
        <v>60</v>
      </c>
      <c r="I55" t="s">
        <v>27</v>
      </c>
      <c r="J55" s="9">
        <v>30</v>
      </c>
    </row>
    <row r="56" spans="1:9" ht="21" customHeight="1">
      <c r="A56" s="5"/>
      <c r="B56" s="6"/>
      <c r="C56" s="6"/>
      <c r="D56" s="159"/>
      <c r="E56" s="8" t="s">
        <v>64</v>
      </c>
      <c r="F56" s="9">
        <f>J55/1000*H56</f>
        <v>2.4</v>
      </c>
      <c r="G56" s="10">
        <f>D51*F56</f>
        <v>25920</v>
      </c>
      <c r="H56">
        <v>80</v>
      </c>
      <c r="I56" t="s">
        <v>27</v>
      </c>
    </row>
    <row r="57" spans="1:9" ht="18" customHeight="1">
      <c r="A57" s="5"/>
      <c r="B57" s="6"/>
      <c r="C57" s="6"/>
      <c r="D57" s="159"/>
      <c r="E57" s="8" t="s">
        <v>64</v>
      </c>
      <c r="F57" s="9">
        <f>J55/1000*H57</f>
        <v>3</v>
      </c>
      <c r="G57" s="10">
        <f>D51*F57</f>
        <v>32400</v>
      </c>
      <c r="H57">
        <v>100</v>
      </c>
      <c r="I57" t="s">
        <v>27</v>
      </c>
    </row>
    <row r="58" spans="1:9" ht="18" customHeight="1">
      <c r="A58" s="5"/>
      <c r="B58" s="6"/>
      <c r="C58" s="6"/>
      <c r="D58" s="159"/>
      <c r="E58" s="8" t="s">
        <v>64</v>
      </c>
      <c r="F58" s="9">
        <f>J55/1000*H58</f>
        <v>3.5999999999999996</v>
      </c>
      <c r="G58" s="10">
        <f>D51*F58</f>
        <v>38879.99999999999</v>
      </c>
      <c r="H58">
        <v>120</v>
      </c>
      <c r="I58" t="s">
        <v>27</v>
      </c>
    </row>
    <row r="59" spans="1:9" ht="18" customHeight="1">
      <c r="A59" s="5"/>
      <c r="B59" s="6"/>
      <c r="C59" s="6"/>
      <c r="D59" s="159"/>
      <c r="E59" s="8" t="s">
        <v>64</v>
      </c>
      <c r="F59" s="9">
        <f>J55/1000*H59</f>
        <v>4.2</v>
      </c>
      <c r="G59" s="10">
        <f>D51*F59</f>
        <v>45360</v>
      </c>
      <c r="H59">
        <v>140</v>
      </c>
      <c r="I59" t="s">
        <v>27</v>
      </c>
    </row>
    <row r="60" spans="1:9" ht="18" customHeight="1">
      <c r="A60" s="5"/>
      <c r="B60" s="6"/>
      <c r="C60" s="6"/>
      <c r="D60" s="159"/>
      <c r="E60" s="8" t="s">
        <v>64</v>
      </c>
      <c r="F60" s="9">
        <f>J55/1000*H60</f>
        <v>4.8</v>
      </c>
      <c r="G60" s="10">
        <f>D51*F60</f>
        <v>51840</v>
      </c>
      <c r="H60">
        <v>160</v>
      </c>
      <c r="I60" t="s">
        <v>27</v>
      </c>
    </row>
    <row r="61" spans="1:9" ht="18" customHeight="1">
      <c r="A61" s="5"/>
      <c r="B61" s="6"/>
      <c r="C61" s="6"/>
      <c r="D61" s="159"/>
      <c r="E61" s="8" t="s">
        <v>64</v>
      </c>
      <c r="F61" s="9">
        <f>J55/1000*H61</f>
        <v>5.3999999999999995</v>
      </c>
      <c r="G61" s="10">
        <f>D51*F61</f>
        <v>58319.99999999999</v>
      </c>
      <c r="H61">
        <v>180</v>
      </c>
      <c r="I61" t="s">
        <v>27</v>
      </c>
    </row>
    <row r="62" spans="4:10" ht="18" customHeight="1">
      <c r="D62" s="159"/>
      <c r="E62" s="8" t="s">
        <v>64</v>
      </c>
      <c r="F62" s="9">
        <f>J55/1000*H62</f>
        <v>6</v>
      </c>
      <c r="G62" s="10">
        <f>D51*F62</f>
        <v>64800</v>
      </c>
      <c r="H62">
        <v>200</v>
      </c>
      <c r="I62" t="s">
        <v>27</v>
      </c>
      <c r="J62" s="9"/>
    </row>
    <row r="63" spans="1:10" ht="18" customHeight="1">
      <c r="A63" s="5"/>
      <c r="B63" s="6"/>
      <c r="C63" s="6"/>
      <c r="D63" s="159"/>
      <c r="E63" s="8" t="s">
        <v>64</v>
      </c>
      <c r="F63" s="9">
        <f>J55/1000*H63</f>
        <v>6.6</v>
      </c>
      <c r="G63" s="10">
        <f>D51*F63</f>
        <v>71280</v>
      </c>
      <c r="H63">
        <v>220</v>
      </c>
      <c r="I63" t="s">
        <v>27</v>
      </c>
      <c r="J63" s="9"/>
    </row>
    <row r="64" spans="1:10" ht="18" customHeight="1">
      <c r="A64" s="5"/>
      <c r="B64" s="6"/>
      <c r="C64" s="6"/>
      <c r="D64" s="159"/>
      <c r="E64" s="8" t="s">
        <v>64</v>
      </c>
      <c r="F64" s="9">
        <f>J55/1000*H64</f>
        <v>7.199999999999999</v>
      </c>
      <c r="G64" s="10">
        <f>D51*F64</f>
        <v>77759.99999999999</v>
      </c>
      <c r="H64">
        <v>240</v>
      </c>
      <c r="I64" t="s">
        <v>27</v>
      </c>
      <c r="J64" s="9"/>
    </row>
    <row r="65" spans="1:10" ht="18" customHeight="1">
      <c r="A65" s="5"/>
      <c r="B65" s="6"/>
      <c r="C65" s="6"/>
      <c r="D65" s="159"/>
      <c r="E65" s="8" t="s">
        <v>64</v>
      </c>
      <c r="F65" s="9">
        <f>J55/1000*H65</f>
        <v>7.8</v>
      </c>
      <c r="G65" s="10">
        <f>D51*F65</f>
        <v>84240</v>
      </c>
      <c r="H65">
        <v>260</v>
      </c>
      <c r="I65" t="s">
        <v>27</v>
      </c>
      <c r="J65" s="9"/>
    </row>
    <row r="66" spans="1:10" ht="12.75">
      <c r="A66" s="5"/>
      <c r="B66" s="6"/>
      <c r="C66" s="6"/>
      <c r="D66" s="159"/>
      <c r="E66" s="8" t="s">
        <v>64</v>
      </c>
      <c r="F66" s="9">
        <f>J55/1000*H66</f>
        <v>8.4</v>
      </c>
      <c r="G66" s="10">
        <f>D51*F66</f>
        <v>90720</v>
      </c>
      <c r="H66">
        <v>280</v>
      </c>
      <c r="I66" t="s">
        <v>27</v>
      </c>
      <c r="J66" s="9"/>
    </row>
    <row r="67" spans="1:10" ht="18" customHeight="1">
      <c r="A67" s="5" t="s">
        <v>95</v>
      </c>
      <c r="B67" s="6" t="s">
        <v>3</v>
      </c>
      <c r="C67" s="6" t="s">
        <v>4</v>
      </c>
      <c r="D67" s="159">
        <v>6630</v>
      </c>
      <c r="E67" s="8" t="s">
        <v>64</v>
      </c>
      <c r="F67" s="9">
        <f>J55/1000*H67</f>
        <v>9</v>
      </c>
      <c r="G67" s="10">
        <f>D51*F67</f>
        <v>97200</v>
      </c>
      <c r="H67">
        <v>300</v>
      </c>
      <c r="I67" t="s">
        <v>27</v>
      </c>
      <c r="J67" s="9"/>
    </row>
    <row r="68" spans="1:4" ht="18" customHeight="1">
      <c r="A68" s="5"/>
      <c r="B68" s="6"/>
      <c r="C68" s="6"/>
      <c r="D68" s="159"/>
    </row>
    <row r="69" spans="1:10" ht="18" customHeight="1">
      <c r="A69" s="5"/>
      <c r="B69" s="6"/>
      <c r="C69" s="6"/>
      <c r="D69" s="159"/>
      <c r="J69" s="12" t="s">
        <v>29</v>
      </c>
    </row>
    <row r="70" spans="1:10" ht="18" customHeight="1">
      <c r="A70" s="5"/>
      <c r="B70" s="6"/>
      <c r="C70" s="6"/>
      <c r="D70" s="159"/>
      <c r="E70" s="13" t="s">
        <v>33</v>
      </c>
      <c r="F70" s="15" t="s">
        <v>22</v>
      </c>
      <c r="G70" s="16" t="s">
        <v>23</v>
      </c>
      <c r="H70" s="165" t="s">
        <v>37</v>
      </c>
      <c r="I70" s="166"/>
      <c r="J70" s="9">
        <v>30</v>
      </c>
    </row>
    <row r="71" spans="1:9" ht="18" customHeight="1">
      <c r="A71" s="5"/>
      <c r="B71" s="6"/>
      <c r="C71" s="6"/>
      <c r="D71" s="159"/>
      <c r="E71" s="8" t="s">
        <v>67</v>
      </c>
      <c r="F71" s="9">
        <f>J70/1000*H71</f>
        <v>1.5</v>
      </c>
      <c r="G71" s="10">
        <f>D67*F71</f>
        <v>9945</v>
      </c>
      <c r="H71">
        <v>50</v>
      </c>
      <c r="I71" t="s">
        <v>27</v>
      </c>
    </row>
    <row r="72" spans="4:9" ht="18" customHeight="1">
      <c r="D72" s="159"/>
      <c r="E72" s="8" t="s">
        <v>67</v>
      </c>
      <c r="F72" s="9">
        <f>J70/1000*H72</f>
        <v>1.7999999999999998</v>
      </c>
      <c r="G72" s="10">
        <f>D67*F72</f>
        <v>11933.999999999998</v>
      </c>
      <c r="H72">
        <v>60</v>
      </c>
      <c r="I72" t="s">
        <v>27</v>
      </c>
    </row>
    <row r="73" spans="1:9" ht="18" customHeight="1">
      <c r="A73" s="5"/>
      <c r="B73" s="6"/>
      <c r="C73" s="6"/>
      <c r="D73" s="159"/>
      <c r="E73" s="8" t="s">
        <v>67</v>
      </c>
      <c r="F73" s="9">
        <f>J70/1000*H73</f>
        <v>2.4</v>
      </c>
      <c r="G73" s="10">
        <f>D67*F73</f>
        <v>15912</v>
      </c>
      <c r="H73">
        <v>80</v>
      </c>
      <c r="I73" t="s">
        <v>27</v>
      </c>
    </row>
    <row r="74" spans="1:9" ht="18" customHeight="1">
      <c r="A74" s="5"/>
      <c r="B74" s="6"/>
      <c r="C74" s="6"/>
      <c r="D74" s="159"/>
      <c r="E74" s="8" t="s">
        <v>67</v>
      </c>
      <c r="F74" s="9">
        <f>J70/1000*H74</f>
        <v>3</v>
      </c>
      <c r="G74" s="10">
        <f>D67*F74</f>
        <v>19890</v>
      </c>
      <c r="H74">
        <v>100</v>
      </c>
      <c r="I74" t="s">
        <v>27</v>
      </c>
    </row>
    <row r="75" spans="1:9" ht="12.75" customHeight="1">
      <c r="A75" s="5"/>
      <c r="B75" s="6"/>
      <c r="C75" s="6"/>
      <c r="D75" s="159"/>
      <c r="E75" s="8" t="s">
        <v>67</v>
      </c>
      <c r="F75" s="9">
        <f>J70/1000*H75</f>
        <v>3.5999999999999996</v>
      </c>
      <c r="G75" s="10">
        <f>D67*F75</f>
        <v>23867.999999999996</v>
      </c>
      <c r="H75">
        <v>120</v>
      </c>
      <c r="I75" t="s">
        <v>27</v>
      </c>
    </row>
    <row r="76" spans="1:9" ht="18" customHeight="1">
      <c r="A76" s="5"/>
      <c r="B76" s="6"/>
      <c r="C76" s="6"/>
      <c r="D76" s="159"/>
      <c r="E76" s="8" t="s">
        <v>67</v>
      </c>
      <c r="F76" s="9">
        <f>J70/1000*H76</f>
        <v>4.2</v>
      </c>
      <c r="G76" s="10">
        <f>D67*F76</f>
        <v>27846</v>
      </c>
      <c r="H76">
        <v>140</v>
      </c>
      <c r="I76" t="s">
        <v>27</v>
      </c>
    </row>
    <row r="77" spans="1:9" ht="18" customHeight="1">
      <c r="A77" s="5"/>
      <c r="B77" s="6"/>
      <c r="C77" s="6"/>
      <c r="D77" s="159"/>
      <c r="E77" s="8" t="s">
        <v>67</v>
      </c>
      <c r="F77" s="9">
        <f>J70/1000*H77</f>
        <v>4.8</v>
      </c>
      <c r="G77" s="10">
        <f>D67*F77</f>
        <v>31824</v>
      </c>
      <c r="H77">
        <v>160</v>
      </c>
      <c r="I77" t="s">
        <v>27</v>
      </c>
    </row>
    <row r="78" spans="1:9" ht="18" customHeight="1">
      <c r="A78" s="5"/>
      <c r="B78" s="6"/>
      <c r="C78" s="6"/>
      <c r="D78" s="159"/>
      <c r="E78" s="8" t="s">
        <v>67</v>
      </c>
      <c r="F78" s="9">
        <f>J70/1000*H78</f>
        <v>5.3999999999999995</v>
      </c>
      <c r="G78" s="10">
        <f>D67*F78</f>
        <v>35802</v>
      </c>
      <c r="H78">
        <v>180</v>
      </c>
      <c r="I78" t="s">
        <v>27</v>
      </c>
    </row>
    <row r="79" spans="1:9" ht="18" customHeight="1">
      <c r="A79" s="5"/>
      <c r="B79" s="6"/>
      <c r="C79" s="6"/>
      <c r="D79" s="159"/>
      <c r="E79" s="8" t="s">
        <v>67</v>
      </c>
      <c r="F79" s="9">
        <f>J70/1000*H79</f>
        <v>6</v>
      </c>
      <c r="G79" s="10">
        <f>D67*F79</f>
        <v>39780</v>
      </c>
      <c r="H79">
        <v>200</v>
      </c>
      <c r="I79" t="s">
        <v>27</v>
      </c>
    </row>
    <row r="80" spans="1:9" ht="18" customHeight="1">
      <c r="A80" s="5"/>
      <c r="B80" s="6"/>
      <c r="C80" s="6"/>
      <c r="D80" s="159"/>
      <c r="E80" s="8" t="s">
        <v>67</v>
      </c>
      <c r="F80" s="9">
        <f>J70/1000*H80</f>
        <v>6.6</v>
      </c>
      <c r="G80" s="10">
        <f>D67*F80</f>
        <v>43758</v>
      </c>
      <c r="H80">
        <v>220</v>
      </c>
      <c r="I80" t="s">
        <v>27</v>
      </c>
    </row>
    <row r="81" spans="1:9" ht="18" customHeight="1">
      <c r="A81" s="5"/>
      <c r="B81" s="6"/>
      <c r="C81" s="6"/>
      <c r="D81" s="159"/>
      <c r="E81" s="8" t="s">
        <v>67</v>
      </c>
      <c r="F81" s="9">
        <f>J70/1000*H81</f>
        <v>7.199999999999999</v>
      </c>
      <c r="G81" s="10">
        <f>D67*F81</f>
        <v>47735.99999999999</v>
      </c>
      <c r="H81">
        <v>240</v>
      </c>
      <c r="I81" t="s">
        <v>27</v>
      </c>
    </row>
    <row r="82" spans="1:9" ht="18" customHeight="1">
      <c r="A82" s="5" t="s">
        <v>96</v>
      </c>
      <c r="B82" s="6" t="s">
        <v>3</v>
      </c>
      <c r="C82" s="6" t="s">
        <v>4</v>
      </c>
      <c r="D82" s="159">
        <v>6630</v>
      </c>
      <c r="E82" s="8" t="s">
        <v>67</v>
      </c>
      <c r="F82" s="9">
        <f>J70/1000*H82</f>
        <v>7.8</v>
      </c>
      <c r="G82" s="10">
        <f>D67*F82</f>
        <v>51714</v>
      </c>
      <c r="H82">
        <v>260</v>
      </c>
      <c r="I82" t="s">
        <v>27</v>
      </c>
    </row>
    <row r="83" spans="1:9" ht="18" customHeight="1">
      <c r="A83" s="5"/>
      <c r="B83" s="6"/>
      <c r="C83" s="6"/>
      <c r="D83" s="159"/>
      <c r="E83" s="8" t="s">
        <v>67</v>
      </c>
      <c r="F83" s="9">
        <f>J70/1000*H83</f>
        <v>8.4</v>
      </c>
      <c r="G83" s="10">
        <f>D67*F83</f>
        <v>55692</v>
      </c>
      <c r="H83">
        <v>280</v>
      </c>
      <c r="I83" t="s">
        <v>27</v>
      </c>
    </row>
    <row r="84" spans="1:9" ht="18" customHeight="1">
      <c r="A84" s="5"/>
      <c r="B84" s="6"/>
      <c r="C84" s="6"/>
      <c r="D84" s="159"/>
      <c r="E84" s="8" t="s">
        <v>67</v>
      </c>
      <c r="F84" s="9">
        <f>J70/1000*H84</f>
        <v>9</v>
      </c>
      <c r="G84" s="10">
        <f>D67*F84</f>
        <v>59670</v>
      </c>
      <c r="H84">
        <v>300</v>
      </c>
      <c r="I84" t="s">
        <v>27</v>
      </c>
    </row>
    <row r="85" spans="1:4" ht="18" customHeight="1">
      <c r="A85" s="5"/>
      <c r="B85" s="6"/>
      <c r="C85" s="6"/>
      <c r="D85" s="159"/>
    </row>
    <row r="86" spans="1:10" ht="18" customHeight="1">
      <c r="A86" s="5"/>
      <c r="B86" s="6"/>
      <c r="C86" s="6"/>
      <c r="D86" s="159"/>
      <c r="E86" s="70" t="s">
        <v>97</v>
      </c>
      <c r="F86" s="9">
        <f>J86/1000*H86</f>
        <v>1.5</v>
      </c>
      <c r="G86" s="10">
        <f>D82*F86</f>
        <v>9945</v>
      </c>
      <c r="H86">
        <v>50</v>
      </c>
      <c r="I86" t="s">
        <v>27</v>
      </c>
      <c r="J86" s="9">
        <v>30</v>
      </c>
    </row>
    <row r="87" spans="4:9" ht="18" customHeight="1">
      <c r="D87" s="159"/>
      <c r="E87" s="8" t="s">
        <v>97</v>
      </c>
      <c r="F87" s="9">
        <f>J86/1000*H87</f>
        <v>1.7999999999999998</v>
      </c>
      <c r="G87" s="10">
        <f>D82*F87</f>
        <v>11933.999999999998</v>
      </c>
      <c r="H87">
        <v>60</v>
      </c>
      <c r="I87" t="s">
        <v>27</v>
      </c>
    </row>
    <row r="88" spans="1:9" ht="18" customHeight="1">
      <c r="A88" s="5"/>
      <c r="B88" s="6"/>
      <c r="C88" s="6"/>
      <c r="D88" s="159"/>
      <c r="E88" s="8" t="s">
        <v>97</v>
      </c>
      <c r="F88" s="9">
        <f>J86/1000*H88</f>
        <v>2.4</v>
      </c>
      <c r="G88" s="10">
        <f>D82*F88</f>
        <v>15912</v>
      </c>
      <c r="H88">
        <v>80</v>
      </c>
      <c r="I88" t="s">
        <v>27</v>
      </c>
    </row>
    <row r="89" spans="1:9" ht="18" customHeight="1">
      <c r="A89" s="5"/>
      <c r="B89" s="6"/>
      <c r="C89" s="6"/>
      <c r="D89" s="159"/>
      <c r="E89" s="8" t="s">
        <v>97</v>
      </c>
      <c r="F89" s="9">
        <f>J86/1000*H89</f>
        <v>3</v>
      </c>
      <c r="G89" s="10">
        <f>D82*F89</f>
        <v>19890</v>
      </c>
      <c r="H89">
        <v>100</v>
      </c>
      <c r="I89" t="s">
        <v>27</v>
      </c>
    </row>
    <row r="90" spans="1:9" ht="18" customHeight="1">
      <c r="A90" s="5"/>
      <c r="B90" s="6"/>
      <c r="C90" s="6"/>
      <c r="D90" s="159"/>
      <c r="E90" s="8" t="s">
        <v>97</v>
      </c>
      <c r="F90" s="9">
        <f>J86/1000*H90</f>
        <v>3.5999999999999996</v>
      </c>
      <c r="G90" s="10">
        <f>D82*F90</f>
        <v>23867.999999999996</v>
      </c>
      <c r="H90">
        <v>120</v>
      </c>
      <c r="I90" t="s">
        <v>27</v>
      </c>
    </row>
    <row r="91" spans="1:9" ht="18" customHeight="1">
      <c r="A91" s="5"/>
      <c r="B91" s="6"/>
      <c r="C91" s="6"/>
      <c r="D91" s="159"/>
      <c r="E91" s="8" t="s">
        <v>97</v>
      </c>
      <c r="F91" s="9">
        <f>J86/1000*H91</f>
        <v>4.2</v>
      </c>
      <c r="G91" s="10">
        <f>D82*F91</f>
        <v>27846</v>
      </c>
      <c r="H91">
        <v>140</v>
      </c>
      <c r="I91" t="s">
        <v>27</v>
      </c>
    </row>
    <row r="92" spans="1:9" ht="18" customHeight="1">
      <c r="A92" s="5"/>
      <c r="B92" s="6"/>
      <c r="C92" s="6"/>
      <c r="D92" s="159"/>
      <c r="E92" s="8" t="s">
        <v>97</v>
      </c>
      <c r="F92" s="9">
        <f>J86/1000*H92</f>
        <v>4.8</v>
      </c>
      <c r="G92" s="10">
        <f>D82*F92</f>
        <v>31824</v>
      </c>
      <c r="H92">
        <v>160</v>
      </c>
      <c r="I92" t="s">
        <v>27</v>
      </c>
    </row>
    <row r="93" spans="1:9" ht="18" customHeight="1">
      <c r="A93" s="5"/>
      <c r="B93" s="6"/>
      <c r="C93" s="6"/>
      <c r="D93" s="159"/>
      <c r="E93" s="8" t="s">
        <v>97</v>
      </c>
      <c r="F93" s="9">
        <f>J86/1000*H93</f>
        <v>5.3999999999999995</v>
      </c>
      <c r="G93" s="10">
        <f>D82*F93</f>
        <v>35802</v>
      </c>
      <c r="H93">
        <v>180</v>
      </c>
      <c r="I93" t="s">
        <v>27</v>
      </c>
    </row>
    <row r="94" spans="1:9" ht="18" customHeight="1">
      <c r="A94" s="5"/>
      <c r="B94" s="6"/>
      <c r="C94" s="6"/>
      <c r="D94" s="159"/>
      <c r="E94" s="8" t="s">
        <v>97</v>
      </c>
      <c r="F94" s="9">
        <f>J86/1000*H94</f>
        <v>6</v>
      </c>
      <c r="G94" s="10">
        <f>D82*F94</f>
        <v>39780</v>
      </c>
      <c r="H94">
        <v>200</v>
      </c>
      <c r="I94" t="s">
        <v>27</v>
      </c>
    </row>
    <row r="95" spans="1:9" ht="18" customHeight="1">
      <c r="A95" s="5"/>
      <c r="B95" s="6"/>
      <c r="C95" s="6"/>
      <c r="D95" s="159"/>
      <c r="E95" s="8" t="s">
        <v>97</v>
      </c>
      <c r="F95" s="9">
        <f>J86/1000*H95</f>
        <v>6.6</v>
      </c>
      <c r="G95" s="10">
        <f>D82*F95</f>
        <v>43758</v>
      </c>
      <c r="H95">
        <v>220</v>
      </c>
      <c r="I95" t="s">
        <v>27</v>
      </c>
    </row>
    <row r="96" spans="1:9" ht="18" customHeight="1">
      <c r="A96" s="5"/>
      <c r="B96" s="6"/>
      <c r="C96" s="6"/>
      <c r="D96" s="159"/>
      <c r="E96" s="8" t="s">
        <v>97</v>
      </c>
      <c r="F96" s="9">
        <f>J86/1000*H96</f>
        <v>7.199999999999999</v>
      </c>
      <c r="G96" s="10">
        <f>D82*F96</f>
        <v>47735.99999999999</v>
      </c>
      <c r="H96">
        <v>240</v>
      </c>
      <c r="I96" t="s">
        <v>27</v>
      </c>
    </row>
    <row r="97" spans="1:9" ht="18" customHeight="1">
      <c r="A97" s="5" t="s">
        <v>110</v>
      </c>
      <c r="B97" s="6" t="s">
        <v>3</v>
      </c>
      <c r="C97" s="6" t="s">
        <v>4</v>
      </c>
      <c r="D97" s="159">
        <v>6630</v>
      </c>
      <c r="E97" s="8" t="s">
        <v>97</v>
      </c>
      <c r="F97" s="9">
        <f>J86/1000*H97</f>
        <v>7.8</v>
      </c>
      <c r="G97" s="10">
        <f>D82*F97</f>
        <v>51714</v>
      </c>
      <c r="H97">
        <v>260</v>
      </c>
      <c r="I97" t="s">
        <v>27</v>
      </c>
    </row>
    <row r="98" spans="1:9" ht="18" customHeight="1">
      <c r="A98" s="5"/>
      <c r="B98" s="6"/>
      <c r="C98" s="6"/>
      <c r="D98" s="159"/>
      <c r="E98" s="8" t="s">
        <v>97</v>
      </c>
      <c r="F98" s="9">
        <f>J86/1000*H98</f>
        <v>8.4</v>
      </c>
      <c r="G98" s="10">
        <f>D82*F98</f>
        <v>55692</v>
      </c>
      <c r="H98">
        <v>280</v>
      </c>
      <c r="I98" t="s">
        <v>27</v>
      </c>
    </row>
    <row r="99" spans="1:9" ht="18" customHeight="1">
      <c r="A99" s="5"/>
      <c r="B99" s="6"/>
      <c r="C99" s="6"/>
      <c r="D99" s="159"/>
      <c r="E99" s="8" t="s">
        <v>97</v>
      </c>
      <c r="F99" s="9">
        <f>J86/1000*H99</f>
        <v>9</v>
      </c>
      <c r="G99" s="10">
        <f>D82*F99</f>
        <v>59670</v>
      </c>
      <c r="H99">
        <v>300</v>
      </c>
      <c r="I99" t="s">
        <v>27</v>
      </c>
    </row>
    <row r="100" spans="1:4" ht="18" customHeight="1">
      <c r="A100" s="5"/>
      <c r="B100" s="6"/>
      <c r="C100" s="6"/>
      <c r="D100" s="159"/>
    </row>
    <row r="101" spans="1:10" ht="18" customHeight="1">
      <c r="A101" s="5"/>
      <c r="B101" s="6"/>
      <c r="C101" s="6"/>
      <c r="D101" s="159"/>
      <c r="E101" s="64" t="s">
        <v>106</v>
      </c>
      <c r="F101" s="9">
        <f>J101/1000*H101</f>
        <v>1.5</v>
      </c>
      <c r="G101" s="10">
        <f>D97*F101</f>
        <v>9945</v>
      </c>
      <c r="H101">
        <v>50</v>
      </c>
      <c r="I101" t="s">
        <v>27</v>
      </c>
      <c r="J101" s="9">
        <v>30</v>
      </c>
    </row>
    <row r="102" spans="4:9" ht="18" customHeight="1">
      <c r="D102" s="159"/>
      <c r="E102" s="64" t="s">
        <v>106</v>
      </c>
      <c r="F102" s="9">
        <f>J101/1000*H102</f>
        <v>1.7999999999999998</v>
      </c>
      <c r="G102" s="10">
        <f>D97*F102</f>
        <v>11933.999999999998</v>
      </c>
      <c r="H102">
        <v>60</v>
      </c>
      <c r="I102" t="s">
        <v>27</v>
      </c>
    </row>
    <row r="103" spans="1:9" ht="18" customHeight="1">
      <c r="A103" s="5"/>
      <c r="B103" s="6"/>
      <c r="C103" s="6"/>
      <c r="D103" s="159"/>
      <c r="E103" s="64" t="s">
        <v>106</v>
      </c>
      <c r="F103" s="9">
        <f>J101/1000*H103</f>
        <v>2.4</v>
      </c>
      <c r="G103" s="10">
        <f>D97*F103</f>
        <v>15912</v>
      </c>
      <c r="H103">
        <v>80</v>
      </c>
      <c r="I103" t="s">
        <v>27</v>
      </c>
    </row>
    <row r="104" spans="1:9" ht="18" customHeight="1">
      <c r="A104" s="5"/>
      <c r="B104" s="6"/>
      <c r="C104" s="6"/>
      <c r="D104" s="159"/>
      <c r="E104" s="64" t="s">
        <v>106</v>
      </c>
      <c r="F104" s="9">
        <f>J101/1000*H104</f>
        <v>3</v>
      </c>
      <c r="G104" s="10">
        <f>D97*F104</f>
        <v>19890</v>
      </c>
      <c r="H104">
        <v>100</v>
      </c>
      <c r="I104" t="s">
        <v>27</v>
      </c>
    </row>
    <row r="105" spans="1:9" ht="18" customHeight="1">
      <c r="A105" s="5"/>
      <c r="B105" s="6"/>
      <c r="C105" s="6"/>
      <c r="D105" s="159"/>
      <c r="E105" s="64" t="s">
        <v>106</v>
      </c>
      <c r="F105" s="9">
        <f>J101/1000*H105</f>
        <v>3.5999999999999996</v>
      </c>
      <c r="G105" s="10">
        <f>D97*F105</f>
        <v>23867.999999999996</v>
      </c>
      <c r="H105">
        <v>120</v>
      </c>
      <c r="I105" t="s">
        <v>27</v>
      </c>
    </row>
    <row r="106" spans="1:9" ht="18" customHeight="1">
      <c r="A106" s="5"/>
      <c r="B106" s="6"/>
      <c r="C106" s="6"/>
      <c r="D106" s="159"/>
      <c r="E106" s="64" t="s">
        <v>106</v>
      </c>
      <c r="F106" s="9">
        <f>J101/1000*H106</f>
        <v>4.2</v>
      </c>
      <c r="G106" s="10">
        <f>D97*F106</f>
        <v>27846</v>
      </c>
      <c r="H106">
        <v>140</v>
      </c>
      <c r="I106" t="s">
        <v>27</v>
      </c>
    </row>
    <row r="107" spans="1:9" ht="18" customHeight="1">
      <c r="A107" s="5"/>
      <c r="B107" s="6"/>
      <c r="C107" s="6"/>
      <c r="D107" s="159"/>
      <c r="E107" s="64" t="s">
        <v>106</v>
      </c>
      <c r="F107" s="9">
        <f>J101/1000*H107</f>
        <v>4.8</v>
      </c>
      <c r="G107" s="10">
        <f>D97*F107</f>
        <v>31824</v>
      </c>
      <c r="H107">
        <v>160</v>
      </c>
      <c r="I107" t="s">
        <v>27</v>
      </c>
    </row>
    <row r="108" spans="1:9" ht="18" customHeight="1">
      <c r="A108" s="5"/>
      <c r="B108" s="6"/>
      <c r="C108" s="6"/>
      <c r="D108" s="159"/>
      <c r="E108" s="64" t="s">
        <v>106</v>
      </c>
      <c r="F108" s="9">
        <f>J101/1000*H108</f>
        <v>5.3999999999999995</v>
      </c>
      <c r="G108" s="10">
        <f>D97*F108</f>
        <v>35802</v>
      </c>
      <c r="H108">
        <v>180</v>
      </c>
      <c r="I108" t="s">
        <v>27</v>
      </c>
    </row>
    <row r="109" spans="1:9" ht="18" customHeight="1">
      <c r="A109" s="5"/>
      <c r="B109" s="6"/>
      <c r="C109" s="6"/>
      <c r="D109" s="159"/>
      <c r="E109" s="64" t="s">
        <v>106</v>
      </c>
      <c r="F109" s="9">
        <f>J101/1000*H109</f>
        <v>6</v>
      </c>
      <c r="G109" s="10">
        <f>D97*F109</f>
        <v>39780</v>
      </c>
      <c r="H109">
        <v>200</v>
      </c>
      <c r="I109" t="s">
        <v>27</v>
      </c>
    </row>
    <row r="110" spans="1:9" ht="18" customHeight="1">
      <c r="A110" s="5"/>
      <c r="B110" s="6"/>
      <c r="C110" s="6"/>
      <c r="D110" s="159"/>
      <c r="E110" s="64" t="s">
        <v>106</v>
      </c>
      <c r="F110" s="9">
        <f>J101/1000*H110</f>
        <v>6.6</v>
      </c>
      <c r="G110" s="10">
        <f>D97*F110</f>
        <v>43758</v>
      </c>
      <c r="H110">
        <v>220</v>
      </c>
      <c r="I110" t="s">
        <v>27</v>
      </c>
    </row>
    <row r="111" spans="1:9" ht="18" customHeight="1">
      <c r="A111" s="5"/>
      <c r="B111" s="6"/>
      <c r="C111" s="6"/>
      <c r="D111" s="159"/>
      <c r="E111" s="64" t="s">
        <v>106</v>
      </c>
      <c r="F111" s="9">
        <f>J101/1000*H111</f>
        <v>7.199999999999999</v>
      </c>
      <c r="G111" s="10">
        <f>D97*F111</f>
        <v>47735.99999999999</v>
      </c>
      <c r="H111">
        <v>240</v>
      </c>
      <c r="I111" t="s">
        <v>27</v>
      </c>
    </row>
    <row r="112" spans="1:9" ht="18" customHeight="1">
      <c r="A112" s="5" t="s">
        <v>17</v>
      </c>
      <c r="B112" s="6" t="s">
        <v>3</v>
      </c>
      <c r="C112" s="6" t="s">
        <v>4</v>
      </c>
      <c r="D112" s="159">
        <v>1040</v>
      </c>
      <c r="E112" s="64" t="s">
        <v>106</v>
      </c>
      <c r="F112" s="9">
        <f>J101/1000*H112</f>
        <v>7.8</v>
      </c>
      <c r="G112" s="10">
        <f>D97*F112</f>
        <v>51714</v>
      </c>
      <c r="H112">
        <v>260</v>
      </c>
      <c r="I112" t="s">
        <v>27</v>
      </c>
    </row>
    <row r="113" spans="1:9" ht="18" customHeight="1">
      <c r="A113" s="5" t="s">
        <v>66</v>
      </c>
      <c r="B113" s="6"/>
      <c r="C113" s="6"/>
      <c r="D113" s="159">
        <v>16940</v>
      </c>
      <c r="E113" s="64" t="s">
        <v>106</v>
      </c>
      <c r="F113" s="9">
        <f>J101/1000*H113</f>
        <v>8.4</v>
      </c>
      <c r="G113" s="10">
        <f>D97*F113</f>
        <v>55692</v>
      </c>
      <c r="H113">
        <v>280</v>
      </c>
      <c r="I113" t="s">
        <v>27</v>
      </c>
    </row>
    <row r="114" spans="1:9" ht="12.75">
      <c r="A114" s="5"/>
      <c r="B114" s="6"/>
      <c r="C114" s="6"/>
      <c r="D114" s="159"/>
      <c r="E114" s="64" t="s">
        <v>106</v>
      </c>
      <c r="F114" s="9">
        <f>J101/1000*H114</f>
        <v>9</v>
      </c>
      <c r="G114" s="10">
        <f>D97*F114</f>
        <v>59670</v>
      </c>
      <c r="H114">
        <v>300</v>
      </c>
      <c r="I114" t="s">
        <v>27</v>
      </c>
    </row>
    <row r="115" spans="1:4" ht="12.75">
      <c r="A115" s="5"/>
      <c r="B115" s="6"/>
      <c r="C115" s="6"/>
      <c r="D115" s="159"/>
    </row>
    <row r="116" spans="4:10" ht="12.75">
      <c r="D116" s="159"/>
      <c r="E116" s="8" t="s">
        <v>17</v>
      </c>
      <c r="F116" s="9">
        <f>J116/1000*H116</f>
        <v>6.9</v>
      </c>
      <c r="G116" s="10">
        <f>$D$112*F116+$D$113</f>
        <v>24116</v>
      </c>
      <c r="H116">
        <v>60</v>
      </c>
      <c r="I116" t="s">
        <v>27</v>
      </c>
      <c r="J116" s="9">
        <v>115</v>
      </c>
    </row>
    <row r="117" spans="1:9" ht="12.75">
      <c r="A117" s="5"/>
      <c r="B117" s="6"/>
      <c r="C117" s="6"/>
      <c r="D117" s="159"/>
      <c r="E117" s="8" t="s">
        <v>17</v>
      </c>
      <c r="F117" s="9">
        <f>J116/1000*H117</f>
        <v>9.200000000000001</v>
      </c>
      <c r="G117" s="10">
        <f aca="true" t="shared" si="0" ref="G117:G128">$D$112*F117+$D$113</f>
        <v>26508</v>
      </c>
      <c r="H117">
        <v>80</v>
      </c>
      <c r="I117" t="s">
        <v>27</v>
      </c>
    </row>
    <row r="118" spans="1:9" ht="12.75">
      <c r="A118" s="5"/>
      <c r="B118" s="6"/>
      <c r="C118" s="6"/>
      <c r="D118" s="159"/>
      <c r="E118" s="8" t="s">
        <v>17</v>
      </c>
      <c r="F118" s="9">
        <f>J116/1000*H118</f>
        <v>11.5</v>
      </c>
      <c r="G118" s="10">
        <f t="shared" si="0"/>
        <v>28900</v>
      </c>
      <c r="H118">
        <v>100</v>
      </c>
      <c r="I118" t="s">
        <v>27</v>
      </c>
    </row>
    <row r="119" spans="1:9" ht="12.75">
      <c r="A119" s="5"/>
      <c r="B119" s="6"/>
      <c r="C119" s="6"/>
      <c r="D119" s="159"/>
      <c r="E119" s="8" t="s">
        <v>17</v>
      </c>
      <c r="F119" s="9">
        <f>J116/1000*H119</f>
        <v>13.8</v>
      </c>
      <c r="G119" s="10">
        <f t="shared" si="0"/>
        <v>31292</v>
      </c>
      <c r="H119">
        <v>120</v>
      </c>
      <c r="I119" t="s">
        <v>27</v>
      </c>
    </row>
    <row r="120" spans="1:9" ht="12.75">
      <c r="A120" s="5"/>
      <c r="B120" s="6"/>
      <c r="C120" s="6"/>
      <c r="D120" s="159"/>
      <c r="E120" s="8" t="s">
        <v>17</v>
      </c>
      <c r="F120" s="9">
        <f>J116/1000*H120</f>
        <v>16.1</v>
      </c>
      <c r="G120" s="10">
        <f t="shared" si="0"/>
        <v>33684</v>
      </c>
      <c r="H120">
        <v>140</v>
      </c>
      <c r="I120" t="s">
        <v>27</v>
      </c>
    </row>
    <row r="121" spans="1:9" ht="12.75">
      <c r="A121" s="5"/>
      <c r="B121" s="6"/>
      <c r="C121" s="6"/>
      <c r="D121" s="159"/>
      <c r="E121" s="8" t="s">
        <v>17</v>
      </c>
      <c r="F121" s="9">
        <f>J116/1000*H121</f>
        <v>18.400000000000002</v>
      </c>
      <c r="G121" s="10">
        <f t="shared" si="0"/>
        <v>36076</v>
      </c>
      <c r="H121">
        <v>160</v>
      </c>
      <c r="I121" t="s">
        <v>27</v>
      </c>
    </row>
    <row r="122" spans="1:9" ht="12.75">
      <c r="A122" s="5"/>
      <c r="B122" s="6"/>
      <c r="C122" s="6"/>
      <c r="D122" s="159"/>
      <c r="E122" s="8" t="s">
        <v>17</v>
      </c>
      <c r="F122" s="9">
        <f>J116/1000*H122</f>
        <v>20.7</v>
      </c>
      <c r="G122" s="10">
        <f t="shared" si="0"/>
        <v>38468</v>
      </c>
      <c r="H122">
        <v>180</v>
      </c>
      <c r="I122" t="s">
        <v>27</v>
      </c>
    </row>
    <row r="123" spans="1:9" ht="12.75">
      <c r="A123" s="5"/>
      <c r="B123" s="6"/>
      <c r="C123" s="6"/>
      <c r="D123" s="159"/>
      <c r="E123" s="8" t="s">
        <v>17</v>
      </c>
      <c r="F123" s="9">
        <f>J116/1000*H123</f>
        <v>23</v>
      </c>
      <c r="G123" s="10">
        <f t="shared" si="0"/>
        <v>40860</v>
      </c>
      <c r="H123">
        <v>200</v>
      </c>
      <c r="I123" t="s">
        <v>27</v>
      </c>
    </row>
    <row r="124" spans="1:9" ht="12.75">
      <c r="A124" s="5"/>
      <c r="B124" s="6"/>
      <c r="C124" s="6"/>
      <c r="D124" s="159"/>
      <c r="E124" s="8" t="s">
        <v>17</v>
      </c>
      <c r="F124" s="9">
        <f>J116/1000*H124</f>
        <v>25.3</v>
      </c>
      <c r="G124" s="10">
        <f t="shared" si="0"/>
        <v>43252</v>
      </c>
      <c r="H124">
        <v>220</v>
      </c>
      <c r="I124" t="s">
        <v>27</v>
      </c>
    </row>
    <row r="125" spans="1:9" ht="12.75">
      <c r="A125" s="5"/>
      <c r="B125" s="6"/>
      <c r="C125" s="6"/>
      <c r="D125" s="159"/>
      <c r="E125" s="8" t="s">
        <v>17</v>
      </c>
      <c r="F125" s="9">
        <f>J116/1000*H125</f>
        <v>27.6</v>
      </c>
      <c r="G125" s="10">
        <f t="shared" si="0"/>
        <v>45644</v>
      </c>
      <c r="H125">
        <v>240</v>
      </c>
      <c r="I125" t="s">
        <v>27</v>
      </c>
    </row>
    <row r="126" spans="1:9" ht="12.75">
      <c r="A126" s="5" t="s">
        <v>18</v>
      </c>
      <c r="B126" s="6" t="s">
        <v>3</v>
      </c>
      <c r="C126" s="6" t="s">
        <v>4</v>
      </c>
      <c r="D126" s="159">
        <v>1140</v>
      </c>
      <c r="E126" s="8" t="s">
        <v>17</v>
      </c>
      <c r="F126" s="9">
        <f>J116/1000*H126</f>
        <v>29.900000000000002</v>
      </c>
      <c r="G126" s="10">
        <f t="shared" si="0"/>
        <v>48036</v>
      </c>
      <c r="H126">
        <v>260</v>
      </c>
      <c r="I126" t="s">
        <v>27</v>
      </c>
    </row>
    <row r="127" spans="1:9" ht="12.75">
      <c r="A127" s="5"/>
      <c r="B127" s="6"/>
      <c r="C127" s="6"/>
      <c r="D127" s="159"/>
      <c r="E127" s="8" t="s">
        <v>17</v>
      </c>
      <c r="F127" s="9">
        <f>J116/1000*H127</f>
        <v>32.2</v>
      </c>
      <c r="G127" s="10">
        <f t="shared" si="0"/>
        <v>50428</v>
      </c>
      <c r="H127">
        <v>280</v>
      </c>
      <c r="I127" t="s">
        <v>27</v>
      </c>
    </row>
    <row r="128" spans="1:9" ht="12.75">
      <c r="A128" s="5"/>
      <c r="B128" s="6"/>
      <c r="C128" s="6"/>
      <c r="D128" s="159"/>
      <c r="E128" s="8" t="s">
        <v>17</v>
      </c>
      <c r="F128" s="9">
        <f>J116/1000*H128</f>
        <v>34.5</v>
      </c>
      <c r="G128" s="10">
        <f t="shared" si="0"/>
        <v>52820</v>
      </c>
      <c r="H128">
        <v>300</v>
      </c>
      <c r="I128" t="s">
        <v>27</v>
      </c>
    </row>
    <row r="130" spans="5:10" ht="12.75">
      <c r="E130" s="8" t="s">
        <v>34</v>
      </c>
      <c r="F130" s="9">
        <f>J130/1000*H130</f>
        <v>7.199999999999999</v>
      </c>
      <c r="G130" s="10">
        <f>D126*F130</f>
        <v>8208</v>
      </c>
      <c r="H130">
        <v>60</v>
      </c>
      <c r="I130" t="s">
        <v>27</v>
      </c>
      <c r="J130" s="9">
        <v>120</v>
      </c>
    </row>
    <row r="131" spans="5:9" ht="12.75">
      <c r="E131" s="8" t="s">
        <v>34</v>
      </c>
      <c r="F131" s="9">
        <f>J130/1000*H131</f>
        <v>9.6</v>
      </c>
      <c r="G131" s="10">
        <f>D126*F131</f>
        <v>10944</v>
      </c>
      <c r="H131">
        <v>80</v>
      </c>
      <c r="I131" t="s">
        <v>27</v>
      </c>
    </row>
    <row r="132" spans="5:9" ht="12.75">
      <c r="E132" s="8" t="s">
        <v>34</v>
      </c>
      <c r="F132" s="9">
        <f>J130/1000*H132</f>
        <v>12</v>
      </c>
      <c r="G132" s="10">
        <f>D126*F132</f>
        <v>13680</v>
      </c>
      <c r="H132">
        <v>100</v>
      </c>
      <c r="I132" t="s">
        <v>27</v>
      </c>
    </row>
    <row r="133" spans="5:9" ht="12.75">
      <c r="E133" s="8" t="s">
        <v>34</v>
      </c>
      <c r="F133" s="9">
        <f>J130/1000*H133</f>
        <v>14.399999999999999</v>
      </c>
      <c r="G133" s="10">
        <f>D126*F133</f>
        <v>16416</v>
      </c>
      <c r="H133">
        <v>120</v>
      </c>
      <c r="I133" t="s">
        <v>27</v>
      </c>
    </row>
    <row r="134" spans="5:9" ht="12.75">
      <c r="E134" s="8" t="s">
        <v>34</v>
      </c>
      <c r="F134" s="9">
        <f>J130/1000*H134</f>
        <v>16.8</v>
      </c>
      <c r="G134" s="10">
        <f>D126*F134</f>
        <v>19152</v>
      </c>
      <c r="H134">
        <v>140</v>
      </c>
      <c r="I134" t="s">
        <v>27</v>
      </c>
    </row>
    <row r="135" spans="5:9" ht="12.75">
      <c r="E135" s="8" t="s">
        <v>34</v>
      </c>
      <c r="F135" s="9">
        <f>J130/1000*H135</f>
        <v>19.2</v>
      </c>
      <c r="G135" s="10">
        <f>D126*F135</f>
        <v>21888</v>
      </c>
      <c r="H135">
        <v>160</v>
      </c>
      <c r="I135" t="s">
        <v>27</v>
      </c>
    </row>
    <row r="136" spans="5:9" ht="12.75">
      <c r="E136" s="8" t="s">
        <v>34</v>
      </c>
      <c r="F136" s="9">
        <f>J130/1000*H136</f>
        <v>21.599999999999998</v>
      </c>
      <c r="G136" s="10">
        <f>D126*F136</f>
        <v>24623.999999999996</v>
      </c>
      <c r="H136">
        <v>180</v>
      </c>
      <c r="I136" t="s">
        <v>27</v>
      </c>
    </row>
    <row r="137" spans="5:9" ht="12.75">
      <c r="E137" s="8" t="s">
        <v>34</v>
      </c>
      <c r="F137" s="9">
        <f>J130/1000*H137</f>
        <v>24</v>
      </c>
      <c r="G137" s="10">
        <f>D126*F137</f>
        <v>27360</v>
      </c>
      <c r="H137">
        <v>200</v>
      </c>
      <c r="I137" t="s">
        <v>27</v>
      </c>
    </row>
    <row r="138" spans="5:9" ht="12.75">
      <c r="E138" s="8" t="s">
        <v>34</v>
      </c>
      <c r="F138" s="9">
        <f>J130/1000*H138</f>
        <v>26.4</v>
      </c>
      <c r="G138" s="10">
        <f>D126*F138</f>
        <v>30096</v>
      </c>
      <c r="H138">
        <v>220</v>
      </c>
      <c r="I138" t="s">
        <v>27</v>
      </c>
    </row>
    <row r="139" spans="5:9" ht="12.75">
      <c r="E139" s="8" t="s">
        <v>34</v>
      </c>
      <c r="F139" s="9">
        <f>J130/1000*H139</f>
        <v>28.799999999999997</v>
      </c>
      <c r="G139" s="10">
        <f>D126*F139</f>
        <v>32832</v>
      </c>
      <c r="H139">
        <v>240</v>
      </c>
      <c r="I139" t="s">
        <v>27</v>
      </c>
    </row>
    <row r="140" spans="5:9" ht="12.75">
      <c r="E140" s="8" t="s">
        <v>34</v>
      </c>
      <c r="F140" s="9">
        <f>J130/1000*H140</f>
        <v>31.2</v>
      </c>
      <c r="G140" s="10">
        <f>D126*F140</f>
        <v>35568</v>
      </c>
      <c r="H140">
        <v>260</v>
      </c>
      <c r="I140" t="s">
        <v>27</v>
      </c>
    </row>
    <row r="141" spans="1:9" ht="12.75">
      <c r="A141" t="s">
        <v>65</v>
      </c>
      <c r="E141" s="8" t="s">
        <v>34</v>
      </c>
      <c r="F141" s="9">
        <f>J130/1000*H141</f>
        <v>33.6</v>
      </c>
      <c r="G141" s="10">
        <f>D126*F141</f>
        <v>38304</v>
      </c>
      <c r="H141">
        <v>280</v>
      </c>
      <c r="I141" t="s">
        <v>27</v>
      </c>
    </row>
    <row r="142" spans="5:9" ht="12.75">
      <c r="E142" s="8" t="s">
        <v>34</v>
      </c>
      <c r="F142" s="9">
        <f>J130/1000*H142</f>
        <v>36</v>
      </c>
      <c r="G142" s="10">
        <f>D126*F142</f>
        <v>41040</v>
      </c>
      <c r="H142">
        <v>300</v>
      </c>
      <c r="I142" t="s">
        <v>27</v>
      </c>
    </row>
    <row r="143" spans="5:8" ht="12.75">
      <c r="E143" s="70" t="s">
        <v>152</v>
      </c>
      <c r="F143" s="9">
        <f>J130/1000*H143</f>
        <v>0</v>
      </c>
      <c r="G143" s="10">
        <f>D126*F143</f>
        <v>0</v>
      </c>
      <c r="H143">
        <v>0</v>
      </c>
    </row>
  </sheetData>
  <sheetProtection selectLockedCells="1" selectUnlockedCells="1"/>
  <mergeCells count="6">
    <mergeCell ref="H70:I70"/>
    <mergeCell ref="P49:S50"/>
    <mergeCell ref="T52:T53"/>
    <mergeCell ref="R52:S53"/>
    <mergeCell ref="T49:T50"/>
    <mergeCell ref="H33:I33"/>
  </mergeCells>
  <printOptions/>
  <pageMargins left="0.49" right="0.47" top="0.61" bottom="0.84" header="0.4921259845" footer="0.492125984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111"/>
  <sheetViews>
    <sheetView zoomScalePageLayoutView="0" workbookViewId="0" topLeftCell="A40">
      <selection activeCell="I77" sqref="I77"/>
    </sheetView>
  </sheetViews>
  <sheetFormatPr defaultColWidth="11.421875" defaultRowHeight="12.75"/>
  <cols>
    <col min="1" max="1" width="37.7109375" style="20" customWidth="1"/>
    <col min="2" max="2" width="7.8515625" style="20" customWidth="1"/>
    <col min="4" max="4" width="16.140625" style="0" customWidth="1"/>
    <col min="6" max="6" width="33.140625" style="0" bestFit="1" customWidth="1"/>
  </cols>
  <sheetData>
    <row r="1" spans="1:10" ht="12.75">
      <c r="A1" s="65" t="s">
        <v>167</v>
      </c>
      <c r="B1" s="20">
        <v>1</v>
      </c>
      <c r="C1" s="46">
        <f>'[1]Daten1'!G38</f>
        <v>7770</v>
      </c>
      <c r="D1" s="46"/>
      <c r="E1" s="20">
        <v>1</v>
      </c>
      <c r="F1" s="65" t="s">
        <v>167</v>
      </c>
      <c r="G1" s="46"/>
      <c r="H1" s="46"/>
      <c r="I1" s="46"/>
      <c r="J1" s="46"/>
    </row>
    <row r="2" spans="1:10" ht="12.75">
      <c r="A2" s="65" t="s">
        <v>168</v>
      </c>
      <c r="B2" s="20">
        <v>2</v>
      </c>
      <c r="C2" s="46">
        <f>'[1]Daten1'!G39</f>
        <v>10360</v>
      </c>
      <c r="D2" s="46"/>
      <c r="E2" s="20">
        <v>2</v>
      </c>
      <c r="F2" s="65" t="s">
        <v>168</v>
      </c>
      <c r="G2" s="46"/>
      <c r="H2" s="46"/>
      <c r="I2" s="46"/>
      <c r="J2" s="46"/>
    </row>
    <row r="3" spans="1:10" ht="12.75">
      <c r="A3" s="65" t="s">
        <v>169</v>
      </c>
      <c r="B3" s="20">
        <v>3</v>
      </c>
      <c r="C3" s="46">
        <f>'[1]Daten1'!G40</f>
        <v>12950</v>
      </c>
      <c r="D3" s="46"/>
      <c r="E3" s="20">
        <v>3</v>
      </c>
      <c r="F3" s="65" t="s">
        <v>169</v>
      </c>
      <c r="G3" s="46"/>
      <c r="H3" s="46"/>
      <c r="I3" s="46"/>
      <c r="J3" s="46"/>
    </row>
    <row r="4" spans="1:10" ht="12.75">
      <c r="A4" s="65" t="s">
        <v>170</v>
      </c>
      <c r="B4" s="20">
        <v>4</v>
      </c>
      <c r="C4" s="46">
        <f>'[1]Daten1'!G41</f>
        <v>15540</v>
      </c>
      <c r="D4" s="46"/>
      <c r="E4" s="20">
        <v>4</v>
      </c>
      <c r="F4" s="65" t="s">
        <v>170</v>
      </c>
      <c r="G4" s="46"/>
      <c r="H4" s="46"/>
      <c r="I4" s="46"/>
      <c r="J4" s="46"/>
    </row>
    <row r="5" spans="1:10" ht="12.75">
      <c r="A5" s="65" t="s">
        <v>171</v>
      </c>
      <c r="B5" s="20">
        <v>5</v>
      </c>
      <c r="C5" s="46">
        <f>'[1]Daten1'!G42</f>
        <v>18130</v>
      </c>
      <c r="D5" s="46"/>
      <c r="E5" s="20">
        <v>5</v>
      </c>
      <c r="F5" s="65" t="s">
        <v>171</v>
      </c>
      <c r="G5" s="46"/>
      <c r="H5" s="46"/>
      <c r="I5" s="46"/>
      <c r="J5" s="46"/>
    </row>
    <row r="6" spans="1:10" ht="12.75">
      <c r="A6" s="65" t="s">
        <v>172</v>
      </c>
      <c r="B6" s="20">
        <v>6</v>
      </c>
      <c r="C6" s="46">
        <f>'[1]Daten1'!G43</f>
        <v>20720</v>
      </c>
      <c r="D6" s="46"/>
      <c r="E6" s="20">
        <v>6</v>
      </c>
      <c r="F6" s="65" t="s">
        <v>172</v>
      </c>
      <c r="G6" s="46"/>
      <c r="H6" s="46"/>
      <c r="I6" s="46"/>
      <c r="J6" s="46"/>
    </row>
    <row r="7" spans="1:10" ht="12.75">
      <c r="A7" s="65" t="s">
        <v>173</v>
      </c>
      <c r="B7" s="20">
        <v>7</v>
      </c>
      <c r="C7" s="46">
        <f>'[1]Daten1'!G44</f>
        <v>23310</v>
      </c>
      <c r="D7" s="46"/>
      <c r="E7" s="20">
        <v>7</v>
      </c>
      <c r="F7" s="65" t="s">
        <v>173</v>
      </c>
      <c r="G7" s="46"/>
      <c r="H7" s="46"/>
      <c r="I7" s="46"/>
      <c r="J7" s="46"/>
    </row>
    <row r="8" spans="1:10" ht="12.75">
      <c r="A8" s="65" t="s">
        <v>174</v>
      </c>
      <c r="B8" s="20">
        <v>8</v>
      </c>
      <c r="C8" s="46">
        <f>'[1]Daten1'!G45</f>
        <v>25900</v>
      </c>
      <c r="D8" s="46"/>
      <c r="E8" s="20">
        <v>8</v>
      </c>
      <c r="F8" s="65" t="s">
        <v>174</v>
      </c>
      <c r="G8" s="46"/>
      <c r="H8" s="46"/>
      <c r="I8" s="46"/>
      <c r="J8" s="46"/>
    </row>
    <row r="9" spans="1:10" ht="12.75">
      <c r="A9" s="65" t="s">
        <v>175</v>
      </c>
      <c r="B9" s="20">
        <v>9</v>
      </c>
      <c r="C9" s="46">
        <f>'[1]Daten1'!G46</f>
        <v>28490</v>
      </c>
      <c r="D9" s="46"/>
      <c r="E9" s="20">
        <v>9</v>
      </c>
      <c r="F9" s="65" t="s">
        <v>175</v>
      </c>
      <c r="G9" s="46"/>
      <c r="H9" s="46"/>
      <c r="I9" s="46"/>
      <c r="J9" s="46"/>
    </row>
    <row r="10" spans="1:10" ht="12.75">
      <c r="A10" s="65" t="s">
        <v>176</v>
      </c>
      <c r="B10" s="20">
        <v>10</v>
      </c>
      <c r="C10" s="46">
        <f>'[1]Daten1'!G47</f>
        <v>31080</v>
      </c>
      <c r="D10" s="46"/>
      <c r="E10" s="20">
        <v>10</v>
      </c>
      <c r="F10" s="65" t="s">
        <v>176</v>
      </c>
      <c r="G10" s="46"/>
      <c r="H10" s="46"/>
      <c r="I10" s="46"/>
      <c r="J10" s="46"/>
    </row>
    <row r="11" spans="1:10" ht="12.75">
      <c r="A11" s="65" t="s">
        <v>177</v>
      </c>
      <c r="B11" s="20">
        <v>11</v>
      </c>
      <c r="C11" s="46">
        <f>'[1]Daten1'!G48</f>
        <v>33670</v>
      </c>
      <c r="D11" s="46"/>
      <c r="E11" s="20">
        <v>11</v>
      </c>
      <c r="F11" s="65" t="s">
        <v>177</v>
      </c>
      <c r="G11" s="46"/>
      <c r="H11" s="46"/>
      <c r="I11" s="46"/>
      <c r="J11" s="46"/>
    </row>
    <row r="12" spans="1:10" ht="12.75">
      <c r="A12" s="65" t="s">
        <v>178</v>
      </c>
      <c r="B12" s="20">
        <v>12</v>
      </c>
      <c r="C12" s="46">
        <f>'[1]Daten1'!G49</f>
        <v>36260</v>
      </c>
      <c r="D12" s="46"/>
      <c r="E12" s="20">
        <v>12</v>
      </c>
      <c r="F12" s="65" t="s">
        <v>178</v>
      </c>
      <c r="G12" s="46"/>
      <c r="H12" s="46"/>
      <c r="I12" s="46"/>
      <c r="J12" s="46"/>
    </row>
    <row r="13" spans="1:10" ht="12.75">
      <c r="A13" s="65" t="s">
        <v>179</v>
      </c>
      <c r="B13" s="20">
        <v>13</v>
      </c>
      <c r="C13" s="46">
        <f>'[1]Daten1'!G50</f>
        <v>38850</v>
      </c>
      <c r="D13" s="46"/>
      <c r="E13" s="20">
        <v>13</v>
      </c>
      <c r="F13" s="65" t="s">
        <v>179</v>
      </c>
      <c r="G13" s="46"/>
      <c r="H13" s="46"/>
      <c r="I13" s="46"/>
      <c r="J13" s="46"/>
    </row>
    <row r="14" spans="1:10" ht="12.75">
      <c r="A14" s="65" t="s">
        <v>180</v>
      </c>
      <c r="B14" s="20">
        <v>14</v>
      </c>
      <c r="C14" s="46">
        <f>'[1]Daten1'!G38</f>
        <v>7770</v>
      </c>
      <c r="D14" s="46"/>
      <c r="E14" s="20">
        <v>14</v>
      </c>
      <c r="F14" s="65" t="s">
        <v>180</v>
      </c>
      <c r="G14" s="46"/>
      <c r="H14" s="46"/>
      <c r="I14" s="46"/>
      <c r="J14" s="46"/>
    </row>
    <row r="15" spans="1:10" ht="12.75">
      <c r="A15" s="65" t="s">
        <v>181</v>
      </c>
      <c r="B15" s="20">
        <v>15</v>
      </c>
      <c r="C15" s="46">
        <f>'[1]Daten1'!G39</f>
        <v>10360</v>
      </c>
      <c r="D15" s="46"/>
      <c r="E15" s="20">
        <v>15</v>
      </c>
      <c r="F15" s="65" t="s">
        <v>181</v>
      </c>
      <c r="G15" s="46"/>
      <c r="H15" s="46"/>
      <c r="I15" s="46"/>
      <c r="J15" s="46"/>
    </row>
    <row r="16" spans="1:10" ht="12.75">
      <c r="A16" s="65" t="s">
        <v>182</v>
      </c>
      <c r="B16" s="20">
        <v>16</v>
      </c>
      <c r="C16" s="46">
        <f>'[1]Daten1'!G40</f>
        <v>12950</v>
      </c>
      <c r="D16" s="46"/>
      <c r="E16" s="20">
        <v>16</v>
      </c>
      <c r="F16" s="65" t="s">
        <v>182</v>
      </c>
      <c r="G16" s="46"/>
      <c r="H16" s="46"/>
      <c r="I16" s="46"/>
      <c r="J16" s="46"/>
    </row>
    <row r="17" spans="1:10" ht="12.75">
      <c r="A17" s="65" t="s">
        <v>183</v>
      </c>
      <c r="B17" s="20">
        <v>17</v>
      </c>
      <c r="C17" s="46">
        <f>'[1]Daten1'!G41</f>
        <v>15540</v>
      </c>
      <c r="D17" s="46"/>
      <c r="E17" s="20">
        <v>17</v>
      </c>
      <c r="F17" s="65" t="s">
        <v>183</v>
      </c>
      <c r="G17" s="46"/>
      <c r="H17" s="46"/>
      <c r="I17" s="46"/>
      <c r="J17" s="46"/>
    </row>
    <row r="18" spans="1:10" ht="12.75">
      <c r="A18" s="65" t="s">
        <v>184</v>
      </c>
      <c r="B18" s="20">
        <v>18</v>
      </c>
      <c r="C18" s="46">
        <f>'[1]Daten1'!G42</f>
        <v>18130</v>
      </c>
      <c r="D18" s="46"/>
      <c r="E18" s="20">
        <v>18</v>
      </c>
      <c r="F18" s="65" t="s">
        <v>184</v>
      </c>
      <c r="G18" s="46"/>
      <c r="H18" s="46"/>
      <c r="I18" s="46"/>
      <c r="J18" s="46"/>
    </row>
    <row r="19" spans="1:10" ht="12.75">
      <c r="A19" s="65" t="s">
        <v>185</v>
      </c>
      <c r="B19" s="20">
        <v>19</v>
      </c>
      <c r="C19" s="46">
        <f>'[1]Daten1'!G43</f>
        <v>20720</v>
      </c>
      <c r="D19" s="46"/>
      <c r="E19" s="20">
        <v>19</v>
      </c>
      <c r="F19" s="65" t="s">
        <v>185</v>
      </c>
      <c r="G19" s="46"/>
      <c r="H19" s="46"/>
      <c r="I19" s="46"/>
      <c r="J19" s="46"/>
    </row>
    <row r="20" spans="1:10" ht="12.75">
      <c r="A20" s="65" t="s">
        <v>186</v>
      </c>
      <c r="B20" s="20">
        <v>20</v>
      </c>
      <c r="C20" s="46">
        <f>'[1]Daten1'!G44</f>
        <v>23310</v>
      </c>
      <c r="D20" s="46"/>
      <c r="E20" s="20">
        <v>20</v>
      </c>
      <c r="F20" s="65" t="s">
        <v>186</v>
      </c>
      <c r="G20" s="46"/>
      <c r="H20" s="46"/>
      <c r="I20" s="46"/>
      <c r="J20" s="46"/>
    </row>
    <row r="21" spans="1:10" ht="12.75">
      <c r="A21" s="65" t="s">
        <v>187</v>
      </c>
      <c r="B21" s="20">
        <v>21</v>
      </c>
      <c r="C21" s="46">
        <f>'[1]Daten1'!G45</f>
        <v>25900</v>
      </c>
      <c r="D21" s="46"/>
      <c r="E21" s="20">
        <v>21</v>
      </c>
      <c r="F21" s="65" t="s">
        <v>187</v>
      </c>
      <c r="G21" s="46"/>
      <c r="H21" s="46"/>
      <c r="I21" s="46"/>
      <c r="J21" s="46"/>
    </row>
    <row r="22" spans="1:10" ht="12.75">
      <c r="A22" s="65" t="s">
        <v>188</v>
      </c>
      <c r="B22" s="20">
        <v>22</v>
      </c>
      <c r="C22" s="46">
        <f>'[1]Daten1'!G46</f>
        <v>28490</v>
      </c>
      <c r="D22" s="46"/>
      <c r="E22" s="20">
        <v>22</v>
      </c>
      <c r="F22" s="65" t="s">
        <v>188</v>
      </c>
      <c r="G22" s="46"/>
      <c r="H22" s="46"/>
      <c r="I22" s="46"/>
      <c r="J22" s="46"/>
    </row>
    <row r="23" spans="1:10" ht="12.75">
      <c r="A23" s="65" t="s">
        <v>189</v>
      </c>
      <c r="B23" s="20">
        <v>23</v>
      </c>
      <c r="C23" s="46">
        <f>'[1]Daten1'!G47</f>
        <v>31080</v>
      </c>
      <c r="D23" s="46"/>
      <c r="E23" s="20">
        <v>23</v>
      </c>
      <c r="F23" s="65" t="s">
        <v>189</v>
      </c>
      <c r="G23" s="46"/>
      <c r="H23" s="46"/>
      <c r="I23" s="46"/>
      <c r="J23" s="46"/>
    </row>
    <row r="24" spans="1:10" ht="12.75">
      <c r="A24" s="65" t="s">
        <v>190</v>
      </c>
      <c r="B24" s="20">
        <v>24</v>
      </c>
      <c r="C24" s="46">
        <f>'[1]Daten1'!G48</f>
        <v>33670</v>
      </c>
      <c r="D24" s="46"/>
      <c r="E24" s="20">
        <v>24</v>
      </c>
      <c r="F24" s="65" t="s">
        <v>190</v>
      </c>
      <c r="G24" s="46"/>
      <c r="H24" s="46"/>
      <c r="I24" s="46"/>
      <c r="J24" s="46"/>
    </row>
    <row r="25" spans="1:10" ht="12.75">
      <c r="A25" s="65" t="s">
        <v>191</v>
      </c>
      <c r="B25" s="20">
        <v>25</v>
      </c>
      <c r="C25" s="46">
        <f>'[1]Daten1'!G49</f>
        <v>36260</v>
      </c>
      <c r="D25" s="46"/>
      <c r="E25" s="20">
        <v>25</v>
      </c>
      <c r="F25" s="65" t="s">
        <v>191</v>
      </c>
      <c r="G25" s="46"/>
      <c r="H25" s="46"/>
      <c r="I25" s="46"/>
      <c r="J25" s="46"/>
    </row>
    <row r="26" spans="1:10" ht="12.75">
      <c r="A26" s="65" t="s">
        <v>192</v>
      </c>
      <c r="B26" s="20">
        <v>26</v>
      </c>
      <c r="C26" s="46">
        <f>'[1]Daten1'!G50</f>
        <v>38850</v>
      </c>
      <c r="D26" s="46"/>
      <c r="E26" s="20">
        <v>26</v>
      </c>
      <c r="F26" s="65" t="s">
        <v>192</v>
      </c>
      <c r="G26" s="46"/>
      <c r="H26" s="46"/>
      <c r="I26" s="46"/>
      <c r="J26" s="46"/>
    </row>
    <row r="27" spans="1:10" ht="12.75">
      <c r="A27" s="65" t="s">
        <v>193</v>
      </c>
      <c r="B27" s="20">
        <v>27</v>
      </c>
      <c r="C27" s="46">
        <f>'[1]Daten1'!G68</f>
        <v>9945</v>
      </c>
      <c r="D27" s="46"/>
      <c r="E27" s="20">
        <v>27</v>
      </c>
      <c r="F27" s="65" t="s">
        <v>193</v>
      </c>
      <c r="G27" s="46"/>
      <c r="H27" s="46"/>
      <c r="I27" s="46"/>
      <c r="J27" s="46"/>
    </row>
    <row r="28" spans="1:10" ht="12.75">
      <c r="A28" s="65" t="s">
        <v>194</v>
      </c>
      <c r="B28" s="20">
        <v>28</v>
      </c>
      <c r="C28" s="46">
        <f>'[1]Daten1'!G69</f>
        <v>11933.999999999998</v>
      </c>
      <c r="D28" s="46"/>
      <c r="E28" s="20">
        <v>28</v>
      </c>
      <c r="F28" s="65" t="s">
        <v>194</v>
      </c>
      <c r="G28" s="46"/>
      <c r="H28" s="46"/>
      <c r="I28" s="46"/>
      <c r="J28" s="46"/>
    </row>
    <row r="29" spans="1:10" ht="12.75">
      <c r="A29" s="65" t="s">
        <v>195</v>
      </c>
      <c r="B29" s="20">
        <v>29</v>
      </c>
      <c r="C29" s="46">
        <f>'[1]Daten1'!G70</f>
        <v>15912</v>
      </c>
      <c r="D29" s="46"/>
      <c r="E29" s="20">
        <v>29</v>
      </c>
      <c r="F29" s="65" t="s">
        <v>195</v>
      </c>
      <c r="G29" s="46"/>
      <c r="H29" s="46"/>
      <c r="I29" s="46"/>
      <c r="J29" s="46"/>
    </row>
    <row r="30" spans="1:10" ht="12.75">
      <c r="A30" s="65" t="s">
        <v>196</v>
      </c>
      <c r="B30" s="20">
        <v>30</v>
      </c>
      <c r="C30" s="46">
        <f>'[1]Daten1'!G71</f>
        <v>19890</v>
      </c>
      <c r="D30" s="46"/>
      <c r="E30" s="20">
        <v>30</v>
      </c>
      <c r="F30" s="65" t="s">
        <v>196</v>
      </c>
      <c r="G30" s="46"/>
      <c r="H30" s="46"/>
      <c r="I30" s="46"/>
      <c r="J30" s="46"/>
    </row>
    <row r="31" spans="1:10" ht="12.75">
      <c r="A31" s="65" t="s">
        <v>197</v>
      </c>
      <c r="B31" s="20">
        <v>31</v>
      </c>
      <c r="C31" s="46">
        <f>'[1]Daten1'!G72</f>
        <v>23867.999999999996</v>
      </c>
      <c r="D31" s="46"/>
      <c r="E31" s="20">
        <v>31</v>
      </c>
      <c r="F31" s="65" t="s">
        <v>197</v>
      </c>
      <c r="G31" s="46"/>
      <c r="H31" s="46"/>
      <c r="I31" s="46"/>
      <c r="J31" s="46"/>
    </row>
    <row r="32" spans="1:10" ht="12.75">
      <c r="A32" s="65" t="s">
        <v>198</v>
      </c>
      <c r="B32" s="20">
        <v>32</v>
      </c>
      <c r="C32" s="46">
        <f>'[1]Daten1'!G73</f>
        <v>27846</v>
      </c>
      <c r="D32" s="46"/>
      <c r="E32" s="20">
        <v>32</v>
      </c>
      <c r="F32" s="65" t="s">
        <v>198</v>
      </c>
      <c r="G32" s="46"/>
      <c r="H32" s="46"/>
      <c r="I32" s="46"/>
      <c r="J32" s="46"/>
    </row>
    <row r="33" spans="1:10" ht="12.75">
      <c r="A33" s="65" t="s">
        <v>199</v>
      </c>
      <c r="B33" s="20">
        <v>33</v>
      </c>
      <c r="C33" s="46">
        <f>'[1]Daten1'!G74</f>
        <v>31824</v>
      </c>
      <c r="D33" s="46"/>
      <c r="E33" s="20">
        <v>33</v>
      </c>
      <c r="F33" s="65" t="s">
        <v>199</v>
      </c>
      <c r="G33" s="46"/>
      <c r="H33" s="46"/>
      <c r="I33" s="46"/>
      <c r="J33" s="46"/>
    </row>
    <row r="34" spans="1:10" ht="12.75">
      <c r="A34" s="65" t="s">
        <v>200</v>
      </c>
      <c r="B34" s="20">
        <v>34</v>
      </c>
      <c r="C34" s="46">
        <f>'[1]Daten1'!G75</f>
        <v>35802</v>
      </c>
      <c r="D34" s="46"/>
      <c r="E34" s="20">
        <v>34</v>
      </c>
      <c r="F34" s="65" t="s">
        <v>200</v>
      </c>
      <c r="G34" s="46"/>
      <c r="H34" s="46"/>
      <c r="I34" s="46"/>
      <c r="J34" s="46"/>
    </row>
    <row r="35" spans="1:10" ht="12.75">
      <c r="A35" s="65" t="s">
        <v>201</v>
      </c>
      <c r="B35" s="20">
        <v>35</v>
      </c>
      <c r="C35" s="46">
        <f>'[1]Daten1'!G76</f>
        <v>39780</v>
      </c>
      <c r="D35" s="46"/>
      <c r="E35" s="20">
        <v>35</v>
      </c>
      <c r="F35" s="65" t="s">
        <v>201</v>
      </c>
      <c r="G35" s="46"/>
      <c r="H35" s="46"/>
      <c r="I35" s="46"/>
      <c r="J35" s="46"/>
    </row>
    <row r="36" spans="1:10" ht="12.75">
      <c r="A36" s="65" t="s">
        <v>202</v>
      </c>
      <c r="B36" s="20">
        <v>36</v>
      </c>
      <c r="C36" s="46">
        <f>'[1]Daten1'!G77</f>
        <v>43758</v>
      </c>
      <c r="D36" s="46"/>
      <c r="E36" s="20">
        <v>36</v>
      </c>
      <c r="F36" s="65" t="s">
        <v>202</v>
      </c>
      <c r="G36" s="46"/>
      <c r="H36" s="46"/>
      <c r="I36" s="46"/>
      <c r="J36" s="46"/>
    </row>
    <row r="37" spans="1:10" ht="12.75">
      <c r="A37" s="65" t="s">
        <v>203</v>
      </c>
      <c r="B37" s="20">
        <v>37</v>
      </c>
      <c r="C37" s="46">
        <f>'[1]Daten1'!G78</f>
        <v>47735.99999999999</v>
      </c>
      <c r="D37" s="46"/>
      <c r="E37" s="20">
        <v>37</v>
      </c>
      <c r="F37" s="65" t="s">
        <v>203</v>
      </c>
      <c r="G37" s="46"/>
      <c r="H37" s="46"/>
      <c r="I37" s="46"/>
      <c r="J37" s="46"/>
    </row>
    <row r="38" spans="1:10" ht="12.75">
      <c r="A38" s="65" t="s">
        <v>204</v>
      </c>
      <c r="B38" s="20">
        <v>38</v>
      </c>
      <c r="C38" s="46">
        <f>'[1]Daten1'!G79</f>
        <v>51714</v>
      </c>
      <c r="D38" s="46"/>
      <c r="E38" s="20">
        <v>38</v>
      </c>
      <c r="F38" s="65" t="s">
        <v>204</v>
      </c>
      <c r="G38" s="46"/>
      <c r="H38" s="46"/>
      <c r="I38" s="46"/>
      <c r="J38" s="46"/>
    </row>
    <row r="39" spans="1:10" ht="12.75">
      <c r="A39" s="65" t="s">
        <v>205</v>
      </c>
      <c r="B39" s="20">
        <v>39</v>
      </c>
      <c r="C39" s="46">
        <f>'[1]Daten1'!G80</f>
        <v>55692</v>
      </c>
      <c r="D39" s="46"/>
      <c r="E39" s="20">
        <v>39</v>
      </c>
      <c r="F39" s="65" t="s">
        <v>205</v>
      </c>
      <c r="G39" s="46"/>
      <c r="H39" s="46"/>
      <c r="I39" s="46"/>
      <c r="J39" s="46"/>
    </row>
    <row r="40" spans="1:10" ht="12.75">
      <c r="A40" s="65" t="s">
        <v>206</v>
      </c>
      <c r="B40" s="20">
        <v>40</v>
      </c>
      <c r="C40" s="46">
        <f>'[1]Daten1'!G81</f>
        <v>59670</v>
      </c>
      <c r="D40" s="46"/>
      <c r="E40" s="20">
        <v>40</v>
      </c>
      <c r="F40" s="65" t="s">
        <v>206</v>
      </c>
      <c r="G40" s="46"/>
      <c r="H40" s="46"/>
      <c r="I40" s="46"/>
      <c r="J40" s="46"/>
    </row>
    <row r="41" spans="1:10" ht="12.75">
      <c r="A41" s="65" t="s">
        <v>207</v>
      </c>
      <c r="B41" s="20">
        <v>41</v>
      </c>
      <c r="C41" s="46">
        <f>'[1]Daten1'!G83</f>
        <v>9945</v>
      </c>
      <c r="D41" s="46"/>
      <c r="E41" s="20">
        <v>41</v>
      </c>
      <c r="F41" s="65" t="s">
        <v>207</v>
      </c>
      <c r="G41" s="46"/>
      <c r="H41" s="46"/>
      <c r="I41" s="46"/>
      <c r="J41" s="46"/>
    </row>
    <row r="42" spans="1:10" ht="12.75">
      <c r="A42" s="65" t="s">
        <v>208</v>
      </c>
      <c r="B42" s="20">
        <v>42</v>
      </c>
      <c r="C42" s="46">
        <f>'[1]Daten1'!G84</f>
        <v>11933.999999999998</v>
      </c>
      <c r="D42" s="46"/>
      <c r="E42" s="20">
        <v>42</v>
      </c>
      <c r="F42" s="65" t="s">
        <v>208</v>
      </c>
      <c r="G42" s="46"/>
      <c r="H42" s="46"/>
      <c r="I42" s="46"/>
      <c r="J42" s="46"/>
    </row>
    <row r="43" spans="1:10" ht="12.75">
      <c r="A43" s="65" t="s">
        <v>209</v>
      </c>
      <c r="B43" s="20">
        <v>43</v>
      </c>
      <c r="C43" s="46">
        <f>'[1]Daten1'!G85</f>
        <v>15912</v>
      </c>
      <c r="D43" s="46"/>
      <c r="E43" s="20">
        <v>43</v>
      </c>
      <c r="F43" s="65" t="s">
        <v>209</v>
      </c>
      <c r="G43" s="46"/>
      <c r="H43" s="46"/>
      <c r="I43" s="46"/>
      <c r="J43" s="46"/>
    </row>
    <row r="44" spans="1:10" ht="12.75">
      <c r="A44" s="65" t="s">
        <v>210</v>
      </c>
      <c r="B44" s="20">
        <v>44</v>
      </c>
      <c r="C44" s="46">
        <f>'[1]Daten1'!G86</f>
        <v>19890</v>
      </c>
      <c r="D44" s="46"/>
      <c r="E44" s="20">
        <v>44</v>
      </c>
      <c r="F44" s="65" t="s">
        <v>210</v>
      </c>
      <c r="G44" s="46"/>
      <c r="H44" s="46"/>
      <c r="I44" s="46"/>
      <c r="J44" s="46"/>
    </row>
    <row r="45" spans="1:10" ht="12.75">
      <c r="A45" s="65" t="s">
        <v>211</v>
      </c>
      <c r="B45" s="20">
        <v>45</v>
      </c>
      <c r="C45" s="46">
        <f>'[1]Daten1'!G87</f>
        <v>23867.999999999996</v>
      </c>
      <c r="D45" s="46"/>
      <c r="E45" s="20">
        <v>45</v>
      </c>
      <c r="F45" s="65" t="s">
        <v>211</v>
      </c>
      <c r="G45" s="46"/>
      <c r="H45" s="46"/>
      <c r="I45" s="46"/>
      <c r="J45" s="46"/>
    </row>
    <row r="46" spans="1:10" ht="12.75">
      <c r="A46" s="65" t="s">
        <v>212</v>
      </c>
      <c r="B46" s="20">
        <v>46</v>
      </c>
      <c r="C46" s="46">
        <f>'[1]Daten1'!G88</f>
        <v>27846</v>
      </c>
      <c r="D46" s="46"/>
      <c r="E46" s="20">
        <v>46</v>
      </c>
      <c r="F46" s="65" t="s">
        <v>212</v>
      </c>
      <c r="G46" s="46"/>
      <c r="H46" s="46"/>
      <c r="I46" s="46"/>
      <c r="J46" s="46"/>
    </row>
    <row r="47" spans="1:10" ht="12.75">
      <c r="A47" s="65" t="s">
        <v>213</v>
      </c>
      <c r="B47" s="20">
        <v>47</v>
      </c>
      <c r="C47" s="46">
        <f>'[1]Daten1'!G89</f>
        <v>31824</v>
      </c>
      <c r="D47" s="46"/>
      <c r="E47" s="20">
        <v>47</v>
      </c>
      <c r="F47" s="65" t="s">
        <v>213</v>
      </c>
      <c r="G47" s="46"/>
      <c r="H47" s="46"/>
      <c r="I47" s="46"/>
      <c r="J47" s="46"/>
    </row>
    <row r="48" spans="1:10" ht="12.75">
      <c r="A48" s="65" t="s">
        <v>214</v>
      </c>
      <c r="B48" s="20">
        <v>48</v>
      </c>
      <c r="C48" s="46">
        <f>'[1]Daten1'!G90</f>
        <v>35802</v>
      </c>
      <c r="D48" s="46"/>
      <c r="E48" s="20">
        <v>48</v>
      </c>
      <c r="F48" s="65" t="s">
        <v>214</v>
      </c>
      <c r="G48" s="46"/>
      <c r="H48" s="46"/>
      <c r="I48" s="46"/>
      <c r="J48" s="46"/>
    </row>
    <row r="49" spans="1:10" ht="12.75">
      <c r="A49" s="65" t="s">
        <v>215</v>
      </c>
      <c r="B49" s="20">
        <v>49</v>
      </c>
      <c r="C49" s="46">
        <f>'[1]Daten1'!G91</f>
        <v>39780</v>
      </c>
      <c r="D49" s="46"/>
      <c r="E49" s="20">
        <v>49</v>
      </c>
      <c r="F49" s="65" t="s">
        <v>215</v>
      </c>
      <c r="G49" s="46"/>
      <c r="H49" s="46"/>
      <c r="I49" s="46"/>
      <c r="J49" s="46"/>
    </row>
    <row r="50" spans="1:10" ht="12.75">
      <c r="A50" s="65" t="s">
        <v>216</v>
      </c>
      <c r="B50" s="20">
        <v>50</v>
      </c>
      <c r="C50" s="46">
        <f>'[1]Daten1'!G92</f>
        <v>43758</v>
      </c>
      <c r="D50" s="46"/>
      <c r="E50" s="20">
        <v>50</v>
      </c>
      <c r="F50" s="65" t="s">
        <v>216</v>
      </c>
      <c r="G50" s="46"/>
      <c r="H50" s="46"/>
      <c r="I50" s="46"/>
      <c r="J50" s="46"/>
    </row>
    <row r="51" spans="1:10" ht="12.75">
      <c r="A51" s="65" t="s">
        <v>217</v>
      </c>
      <c r="B51" s="20">
        <v>51</v>
      </c>
      <c r="C51" s="46">
        <f>'[1]Daten1'!G93</f>
        <v>47735.99999999999</v>
      </c>
      <c r="D51" s="46"/>
      <c r="E51" s="20">
        <v>51</v>
      </c>
      <c r="F51" s="65" t="s">
        <v>217</v>
      </c>
      <c r="G51" s="46"/>
      <c r="H51" s="46"/>
      <c r="I51" s="46"/>
      <c r="J51" s="46"/>
    </row>
    <row r="52" spans="1:10" ht="12.75">
      <c r="A52" s="65" t="s">
        <v>218</v>
      </c>
      <c r="B52" s="20">
        <v>52</v>
      </c>
      <c r="C52" s="46">
        <f>'[1]Daten1'!G94</f>
        <v>51714</v>
      </c>
      <c r="D52" s="46"/>
      <c r="E52" s="20">
        <v>52</v>
      </c>
      <c r="F52" s="65" t="s">
        <v>218</v>
      </c>
      <c r="G52" s="46"/>
      <c r="H52" s="46"/>
      <c r="I52" s="46"/>
      <c r="J52" s="46"/>
    </row>
    <row r="53" spans="1:10" ht="12.75">
      <c r="A53" s="65" t="s">
        <v>219</v>
      </c>
      <c r="B53" s="20">
        <v>53</v>
      </c>
      <c r="C53" s="46">
        <f>'[1]Daten1'!G95</f>
        <v>55692</v>
      </c>
      <c r="D53" s="46"/>
      <c r="E53" s="20">
        <v>53</v>
      </c>
      <c r="F53" s="65" t="s">
        <v>219</v>
      </c>
      <c r="G53" s="46"/>
      <c r="H53" s="46"/>
      <c r="I53" s="46"/>
      <c r="J53" s="46"/>
    </row>
    <row r="54" spans="1:10" ht="12.75">
      <c r="A54" s="65" t="s">
        <v>220</v>
      </c>
      <c r="B54" s="20">
        <v>54</v>
      </c>
      <c r="C54" s="46">
        <f>'[1]Daten1'!G96</f>
        <v>59670</v>
      </c>
      <c r="D54" s="46"/>
      <c r="E54" s="20">
        <v>54</v>
      </c>
      <c r="F54" s="65" t="s">
        <v>220</v>
      </c>
      <c r="G54" s="46"/>
      <c r="H54" s="46"/>
      <c r="I54" s="46"/>
      <c r="J54" s="46"/>
    </row>
    <row r="55" spans="1:10" ht="12.75">
      <c r="A55" s="65" t="s">
        <v>111</v>
      </c>
      <c r="B55" s="20">
        <v>55</v>
      </c>
      <c r="C55" s="46">
        <f>'[1]Daten1'!G98</f>
        <v>11933.999999999998</v>
      </c>
      <c r="D55" s="46"/>
      <c r="E55" s="20">
        <v>55</v>
      </c>
      <c r="F55" s="65" t="s">
        <v>111</v>
      </c>
      <c r="G55" s="46"/>
      <c r="H55" s="46"/>
      <c r="I55" s="46"/>
      <c r="J55" s="46"/>
    </row>
    <row r="56" spans="1:10" ht="12.75">
      <c r="A56" s="65" t="s">
        <v>112</v>
      </c>
      <c r="B56" s="20">
        <v>56</v>
      </c>
      <c r="C56" s="46">
        <f>'[1]Daten1'!G99</f>
        <v>15912</v>
      </c>
      <c r="D56" s="46"/>
      <c r="E56" s="20">
        <v>56</v>
      </c>
      <c r="F56" s="65" t="s">
        <v>112</v>
      </c>
      <c r="G56" s="46"/>
      <c r="H56" s="46"/>
      <c r="I56" s="46"/>
      <c r="J56" s="46"/>
    </row>
    <row r="57" spans="1:10" ht="12.75">
      <c r="A57" s="65" t="s">
        <v>113</v>
      </c>
      <c r="B57" s="20">
        <v>57</v>
      </c>
      <c r="C57" s="46">
        <f>'[1]Daten1'!G100</f>
        <v>19890</v>
      </c>
      <c r="D57" s="46"/>
      <c r="E57" s="20">
        <v>57</v>
      </c>
      <c r="F57" s="65" t="s">
        <v>113</v>
      </c>
      <c r="G57" s="46"/>
      <c r="H57" s="46"/>
      <c r="I57" s="46"/>
      <c r="J57" s="46"/>
    </row>
    <row r="58" spans="1:10" ht="12.75">
      <c r="A58" s="65" t="s">
        <v>114</v>
      </c>
      <c r="B58" s="20">
        <v>58</v>
      </c>
      <c r="C58" s="46">
        <f>'[1]Daten1'!G101</f>
        <v>23867.999999999996</v>
      </c>
      <c r="D58" s="46"/>
      <c r="E58" s="20">
        <v>58</v>
      </c>
      <c r="F58" s="65" t="s">
        <v>114</v>
      </c>
      <c r="G58" s="46"/>
      <c r="H58" s="46"/>
      <c r="I58" s="46"/>
      <c r="J58" s="46"/>
    </row>
    <row r="59" spans="1:10" ht="12.75">
      <c r="A59" s="65" t="s">
        <v>115</v>
      </c>
      <c r="B59" s="20">
        <v>59</v>
      </c>
      <c r="C59" s="46">
        <f>'[1]Daten1'!G102</f>
        <v>27846</v>
      </c>
      <c r="D59" s="46"/>
      <c r="E59" s="20">
        <v>59</v>
      </c>
      <c r="F59" s="65" t="s">
        <v>115</v>
      </c>
      <c r="G59" s="46"/>
      <c r="H59" s="46"/>
      <c r="I59" s="46"/>
      <c r="J59" s="46"/>
    </row>
    <row r="60" spans="1:10" ht="12.75">
      <c r="A60" s="65" t="s">
        <v>116</v>
      </c>
      <c r="B60" s="20">
        <v>60</v>
      </c>
      <c r="C60" s="46">
        <f>'[1]Daten1'!G103</f>
        <v>31824</v>
      </c>
      <c r="D60" s="46"/>
      <c r="E60" s="20">
        <v>60</v>
      </c>
      <c r="F60" s="65" t="s">
        <v>116</v>
      </c>
      <c r="G60" s="46"/>
      <c r="H60" s="46"/>
      <c r="I60" s="46"/>
      <c r="J60" s="46"/>
    </row>
    <row r="61" spans="1:10" ht="12.75">
      <c r="A61" s="65" t="s">
        <v>117</v>
      </c>
      <c r="B61" s="20">
        <v>61</v>
      </c>
      <c r="C61" s="46">
        <f>'[1]Daten1'!G104</f>
        <v>35802</v>
      </c>
      <c r="D61" s="46"/>
      <c r="E61" s="20">
        <v>61</v>
      </c>
      <c r="F61" s="65" t="s">
        <v>117</v>
      </c>
      <c r="G61" s="46"/>
      <c r="H61" s="46"/>
      <c r="I61" s="46"/>
      <c r="J61" s="46"/>
    </row>
    <row r="62" spans="1:10" ht="12.75">
      <c r="A62" s="65" t="s">
        <v>118</v>
      </c>
      <c r="B62" s="20">
        <v>62</v>
      </c>
      <c r="C62" s="46">
        <f>'[1]Daten1'!G105</f>
        <v>39780</v>
      </c>
      <c r="D62" s="46"/>
      <c r="E62" s="20">
        <v>62</v>
      </c>
      <c r="F62" s="65" t="s">
        <v>118</v>
      </c>
      <c r="G62" s="46"/>
      <c r="H62" s="46"/>
      <c r="I62" s="46"/>
      <c r="J62" s="46"/>
    </row>
    <row r="63" spans="1:10" ht="12.75">
      <c r="A63" s="65" t="s">
        <v>119</v>
      </c>
      <c r="B63" s="20">
        <v>63</v>
      </c>
      <c r="C63" s="46">
        <f>'[1]Daten1'!G106</f>
        <v>43758</v>
      </c>
      <c r="D63" s="46"/>
      <c r="E63" s="20">
        <v>63</v>
      </c>
      <c r="F63" s="65" t="s">
        <v>119</v>
      </c>
      <c r="G63" s="46"/>
      <c r="H63" s="46"/>
      <c r="I63" s="46"/>
      <c r="J63" s="46"/>
    </row>
    <row r="64" spans="1:10" ht="12.75">
      <c r="A64" s="65" t="s">
        <v>120</v>
      </c>
      <c r="B64" s="20">
        <v>64</v>
      </c>
      <c r="C64" s="46">
        <f>'[1]Daten1'!G107</f>
        <v>47735.99999999999</v>
      </c>
      <c r="D64" s="46"/>
      <c r="E64" s="20">
        <v>64</v>
      </c>
      <c r="F64" s="65" t="s">
        <v>120</v>
      </c>
      <c r="G64" s="46"/>
      <c r="H64" s="46"/>
      <c r="I64" s="46"/>
      <c r="J64" s="46"/>
    </row>
    <row r="65" spans="1:10" ht="12.75">
      <c r="A65" s="65" t="s">
        <v>121</v>
      </c>
      <c r="B65" s="20">
        <v>65</v>
      </c>
      <c r="C65" s="46">
        <f>'[1]Daten1'!G108</f>
        <v>51714</v>
      </c>
      <c r="D65" s="46"/>
      <c r="E65" s="20">
        <v>65</v>
      </c>
      <c r="F65" s="65" t="s">
        <v>121</v>
      </c>
      <c r="G65" s="46"/>
      <c r="H65" s="46"/>
      <c r="I65" s="46"/>
      <c r="J65" s="46"/>
    </row>
    <row r="66" spans="1:10" ht="12.75">
      <c r="A66" s="65" t="s">
        <v>122</v>
      </c>
      <c r="B66" s="20">
        <v>66</v>
      </c>
      <c r="C66" s="46">
        <f>'[1]Daten1'!G109</f>
        <v>55692</v>
      </c>
      <c r="D66" s="46"/>
      <c r="E66" s="20">
        <v>66</v>
      </c>
      <c r="F66" s="65" t="s">
        <v>122</v>
      </c>
      <c r="G66" s="46"/>
      <c r="H66" s="46"/>
      <c r="I66" s="46"/>
      <c r="J66" s="46"/>
    </row>
    <row r="67" spans="1:10" ht="12.75">
      <c r="A67" s="65" t="s">
        <v>123</v>
      </c>
      <c r="B67" s="20">
        <v>67</v>
      </c>
      <c r="C67" s="46">
        <f>'[1]Daten1'!G110</f>
        <v>59670</v>
      </c>
      <c r="D67" s="46"/>
      <c r="E67" s="20">
        <v>67</v>
      </c>
      <c r="F67" s="65" t="s">
        <v>123</v>
      </c>
      <c r="G67" s="46"/>
      <c r="H67" s="46"/>
      <c r="I67" s="46"/>
      <c r="J67" s="46"/>
    </row>
    <row r="68" spans="1:10" ht="12.75">
      <c r="A68" s="65" t="s">
        <v>221</v>
      </c>
      <c r="B68" s="20">
        <v>68</v>
      </c>
      <c r="C68" s="46">
        <f>'[1]Daten1'!G127</f>
        <v>8208</v>
      </c>
      <c r="D68" s="46"/>
      <c r="E68" s="20">
        <v>68</v>
      </c>
      <c r="F68" s="65" t="s">
        <v>221</v>
      </c>
      <c r="G68" s="46"/>
      <c r="H68" s="46"/>
      <c r="I68" s="46"/>
      <c r="J68" s="46"/>
    </row>
    <row r="69" spans="1:10" ht="12.75">
      <c r="A69" s="65" t="s">
        <v>222</v>
      </c>
      <c r="B69" s="20">
        <v>69</v>
      </c>
      <c r="C69" s="46">
        <f>'[1]Daten1'!G128</f>
        <v>10944</v>
      </c>
      <c r="D69" s="46"/>
      <c r="E69" s="20">
        <v>69</v>
      </c>
      <c r="F69" s="65" t="s">
        <v>222</v>
      </c>
      <c r="G69" s="46"/>
      <c r="H69" s="46"/>
      <c r="I69" s="46"/>
      <c r="J69" s="46"/>
    </row>
    <row r="70" spans="1:10" ht="12.75">
      <c r="A70" s="65" t="s">
        <v>223</v>
      </c>
      <c r="B70" s="20">
        <v>70</v>
      </c>
      <c r="C70" s="46">
        <f>'[1]Daten1'!G129</f>
        <v>13680</v>
      </c>
      <c r="D70" s="46"/>
      <c r="E70" s="20">
        <v>70</v>
      </c>
      <c r="F70" s="65" t="s">
        <v>223</v>
      </c>
      <c r="G70" s="46"/>
      <c r="H70" s="46"/>
      <c r="I70" s="46"/>
      <c r="J70" s="46"/>
    </row>
    <row r="71" spans="1:10" ht="12.75">
      <c r="A71" s="65" t="s">
        <v>224</v>
      </c>
      <c r="B71" s="20">
        <v>71</v>
      </c>
      <c r="C71" s="46">
        <f>'[1]Daten1'!G130</f>
        <v>16416</v>
      </c>
      <c r="D71" s="46"/>
      <c r="E71" s="20">
        <v>71</v>
      </c>
      <c r="F71" s="65" t="s">
        <v>224</v>
      </c>
      <c r="G71" s="46"/>
      <c r="H71" s="46"/>
      <c r="I71" s="46"/>
      <c r="J71" s="46"/>
    </row>
    <row r="72" spans="1:10" ht="12.75">
      <c r="A72" s="65" t="s">
        <v>225</v>
      </c>
      <c r="B72" s="20">
        <v>72</v>
      </c>
      <c r="C72" s="46">
        <f>'[1]Daten1'!G131</f>
        <v>19152</v>
      </c>
      <c r="D72" s="46"/>
      <c r="E72" s="20">
        <v>72</v>
      </c>
      <c r="F72" s="65" t="s">
        <v>225</v>
      </c>
      <c r="G72" s="46"/>
      <c r="H72" s="46"/>
      <c r="I72" s="46"/>
      <c r="J72" s="46"/>
    </row>
    <row r="73" spans="1:10" ht="12.75">
      <c r="A73" s="65" t="s">
        <v>226</v>
      </c>
      <c r="B73" s="20">
        <v>73</v>
      </c>
      <c r="C73" s="46">
        <f>'[1]Daten1'!G132</f>
        <v>21888</v>
      </c>
      <c r="D73" s="46"/>
      <c r="E73" s="20">
        <v>73</v>
      </c>
      <c r="F73" s="65" t="s">
        <v>226</v>
      </c>
      <c r="G73" s="46"/>
      <c r="H73" s="46"/>
      <c r="I73" s="46"/>
      <c r="J73" s="46"/>
    </row>
    <row r="74" spans="1:10" ht="12.75">
      <c r="A74" s="65" t="s">
        <v>227</v>
      </c>
      <c r="B74" s="20">
        <v>74</v>
      </c>
      <c r="C74" s="46">
        <f>'[1]Daten1'!G133</f>
        <v>24623.999999999996</v>
      </c>
      <c r="D74" s="46"/>
      <c r="E74" s="20">
        <v>74</v>
      </c>
      <c r="F74" s="65" t="s">
        <v>227</v>
      </c>
      <c r="G74" s="46"/>
      <c r="H74" s="46"/>
      <c r="I74" s="46"/>
      <c r="J74" s="46"/>
    </row>
    <row r="75" spans="1:10" ht="12.75">
      <c r="A75" s="65" t="s">
        <v>228</v>
      </c>
      <c r="B75" s="20">
        <v>75</v>
      </c>
      <c r="C75" s="46">
        <f>'[1]Daten1'!G134</f>
        <v>27360</v>
      </c>
      <c r="D75" s="46"/>
      <c r="E75" s="20">
        <v>75</v>
      </c>
      <c r="F75" s="65" t="s">
        <v>228</v>
      </c>
      <c r="G75" s="46"/>
      <c r="H75" s="46"/>
      <c r="I75" s="46"/>
      <c r="J75" s="46"/>
    </row>
    <row r="76" spans="1:10" ht="12.75">
      <c r="A76" s="65" t="s">
        <v>229</v>
      </c>
      <c r="B76" s="20">
        <v>76</v>
      </c>
      <c r="C76" s="46">
        <f>'[1]Daten1'!G135</f>
        <v>30096</v>
      </c>
      <c r="D76" s="46"/>
      <c r="E76" s="20">
        <v>76</v>
      </c>
      <c r="F76" s="65" t="s">
        <v>229</v>
      </c>
      <c r="G76" s="46"/>
      <c r="H76" s="46"/>
      <c r="I76" s="46"/>
      <c r="J76" s="46"/>
    </row>
    <row r="77" spans="1:10" ht="12.75">
      <c r="A77" s="65" t="s">
        <v>230</v>
      </c>
      <c r="B77" s="20">
        <v>77</v>
      </c>
      <c r="C77" s="46">
        <f>'[1]Daten1'!G136</f>
        <v>32832</v>
      </c>
      <c r="D77" s="46"/>
      <c r="E77" s="20">
        <v>77</v>
      </c>
      <c r="F77" s="65" t="s">
        <v>230</v>
      </c>
      <c r="G77" s="46"/>
      <c r="H77" s="46"/>
      <c r="I77" s="46"/>
      <c r="J77" s="46"/>
    </row>
    <row r="78" spans="1:10" ht="12.75">
      <c r="A78" s="65" t="s">
        <v>231</v>
      </c>
      <c r="B78" s="20">
        <v>78</v>
      </c>
      <c r="C78" s="46">
        <f>'[1]Daten1'!G137</f>
        <v>35568</v>
      </c>
      <c r="D78" s="46"/>
      <c r="E78" s="20">
        <v>78</v>
      </c>
      <c r="F78" s="65" t="s">
        <v>231</v>
      </c>
      <c r="G78" s="46"/>
      <c r="H78" s="46"/>
      <c r="I78" s="46"/>
      <c r="J78" s="46"/>
    </row>
    <row r="79" spans="1:10" ht="12.75">
      <c r="A79" s="65" t="s">
        <v>232</v>
      </c>
      <c r="B79" s="20">
        <v>79</v>
      </c>
      <c r="C79" s="46">
        <f>'[1]Daten1'!G138</f>
        <v>38304</v>
      </c>
      <c r="D79" s="46"/>
      <c r="E79" s="20">
        <v>79</v>
      </c>
      <c r="F79" s="65" t="s">
        <v>232</v>
      </c>
      <c r="G79" s="46"/>
      <c r="H79" s="46"/>
      <c r="I79" s="46"/>
      <c r="J79" s="46"/>
    </row>
    <row r="80" spans="1:10" ht="12.75">
      <c r="A80" s="65" t="s">
        <v>233</v>
      </c>
      <c r="B80" s="20">
        <v>80</v>
      </c>
      <c r="C80" s="46">
        <f>'[1]Daten1'!G139</f>
        <v>41040</v>
      </c>
      <c r="D80" s="46"/>
      <c r="E80" s="20">
        <v>80</v>
      </c>
      <c r="F80" s="65" t="s">
        <v>233</v>
      </c>
      <c r="G80" s="46"/>
      <c r="H80" s="46"/>
      <c r="I80" s="46"/>
      <c r="J80" s="46"/>
    </row>
    <row r="81" spans="1:10" ht="12.75">
      <c r="A81" s="65" t="s">
        <v>234</v>
      </c>
      <c r="B81" s="20">
        <v>81</v>
      </c>
      <c r="C81" s="46">
        <f>'[1]Daten1'!G52</f>
        <v>19439.999999999996</v>
      </c>
      <c r="D81" s="46"/>
      <c r="E81" s="20">
        <v>81</v>
      </c>
      <c r="F81" s="65" t="s">
        <v>234</v>
      </c>
      <c r="G81" s="46"/>
      <c r="H81" s="46"/>
      <c r="I81" s="46"/>
      <c r="J81" s="46"/>
    </row>
    <row r="82" spans="1:10" ht="12.75">
      <c r="A82" s="65" t="s">
        <v>235</v>
      </c>
      <c r="B82" s="20">
        <v>82</v>
      </c>
      <c r="C82" s="46">
        <f>'[1]Daten1'!G53</f>
        <v>25920</v>
      </c>
      <c r="D82" s="46"/>
      <c r="E82" s="20">
        <v>82</v>
      </c>
      <c r="F82" s="65" t="s">
        <v>235</v>
      </c>
      <c r="G82" s="46"/>
      <c r="H82" s="46"/>
      <c r="I82" s="46"/>
      <c r="J82" s="46"/>
    </row>
    <row r="83" spans="1:10" ht="12.75">
      <c r="A83" s="65" t="s">
        <v>236</v>
      </c>
      <c r="B83" s="20">
        <v>83</v>
      </c>
      <c r="C83" s="46">
        <f>'[1]Daten1'!G54</f>
        <v>32400</v>
      </c>
      <c r="D83" s="46"/>
      <c r="E83" s="20">
        <v>83</v>
      </c>
      <c r="F83" s="65" t="s">
        <v>236</v>
      </c>
      <c r="G83" s="46"/>
      <c r="H83" s="46"/>
      <c r="I83" s="46"/>
      <c r="J83" s="46"/>
    </row>
    <row r="84" spans="1:10" ht="12.75">
      <c r="A84" s="65" t="s">
        <v>237</v>
      </c>
      <c r="B84" s="20">
        <v>84</v>
      </c>
      <c r="C84" s="46">
        <f>'[1]Daten1'!G55</f>
        <v>38879.99999999999</v>
      </c>
      <c r="D84" s="46"/>
      <c r="E84" s="20">
        <v>84</v>
      </c>
      <c r="F84" s="65" t="s">
        <v>237</v>
      </c>
      <c r="G84" s="46"/>
      <c r="H84" s="46"/>
      <c r="I84" s="46"/>
      <c r="J84" s="46"/>
    </row>
    <row r="85" spans="1:10" ht="12.75">
      <c r="A85" s="65" t="s">
        <v>238</v>
      </c>
      <c r="B85" s="20">
        <v>85</v>
      </c>
      <c r="C85" s="46">
        <f>'[1]Daten1'!G56</f>
        <v>45360</v>
      </c>
      <c r="D85" s="46"/>
      <c r="E85" s="20">
        <v>85</v>
      </c>
      <c r="F85" s="65" t="s">
        <v>238</v>
      </c>
      <c r="G85" s="46"/>
      <c r="H85" s="46"/>
      <c r="I85" s="46"/>
      <c r="J85" s="46"/>
    </row>
    <row r="86" spans="1:10" ht="12.75">
      <c r="A86" s="65" t="s">
        <v>239</v>
      </c>
      <c r="B86" s="20">
        <v>86</v>
      </c>
      <c r="C86" s="46">
        <f>'[1]Daten1'!G57</f>
        <v>51840</v>
      </c>
      <c r="D86" s="46"/>
      <c r="E86" s="20">
        <v>86</v>
      </c>
      <c r="F86" s="65" t="s">
        <v>239</v>
      </c>
      <c r="G86" s="46"/>
      <c r="H86" s="46"/>
      <c r="I86" s="46"/>
      <c r="J86" s="46"/>
    </row>
    <row r="87" spans="1:10" ht="12.75">
      <c r="A87" s="65" t="s">
        <v>240</v>
      </c>
      <c r="B87" s="20">
        <v>87</v>
      </c>
      <c r="C87" s="46">
        <f>'[1]Daten1'!G58</f>
        <v>58319.99999999999</v>
      </c>
      <c r="D87" s="46"/>
      <c r="E87" s="20">
        <v>87</v>
      </c>
      <c r="F87" s="65" t="s">
        <v>240</v>
      </c>
      <c r="G87" s="46"/>
      <c r="H87" s="46"/>
      <c r="I87" s="46"/>
      <c r="J87" s="46"/>
    </row>
    <row r="88" spans="1:10" ht="12.75">
      <c r="A88" s="65" t="s">
        <v>241</v>
      </c>
      <c r="B88" s="20">
        <v>88</v>
      </c>
      <c r="C88" s="46">
        <f>'[1]Daten1'!G59</f>
        <v>64800</v>
      </c>
      <c r="D88" s="46"/>
      <c r="E88" s="20">
        <v>88</v>
      </c>
      <c r="F88" s="65" t="s">
        <v>241</v>
      </c>
      <c r="G88" s="46"/>
      <c r="H88" s="46"/>
      <c r="I88" s="46"/>
      <c r="J88" s="46"/>
    </row>
    <row r="89" spans="1:10" ht="12.75">
      <c r="A89" s="65" t="s">
        <v>242</v>
      </c>
      <c r="B89" s="20">
        <v>89</v>
      </c>
      <c r="C89" s="46">
        <f>'[1]Daten1'!G60</f>
        <v>71280</v>
      </c>
      <c r="D89" s="46"/>
      <c r="E89" s="20">
        <v>89</v>
      </c>
      <c r="F89" s="65" t="s">
        <v>242</v>
      </c>
      <c r="G89" s="46"/>
      <c r="H89" s="46"/>
      <c r="I89" s="46"/>
      <c r="J89" s="46"/>
    </row>
    <row r="90" spans="1:10" ht="12.75">
      <c r="A90" s="65" t="s">
        <v>243</v>
      </c>
      <c r="B90" s="20">
        <v>90</v>
      </c>
      <c r="C90" s="46">
        <f>'[1]Daten1'!G61</f>
        <v>77759.99999999999</v>
      </c>
      <c r="D90" s="46"/>
      <c r="E90" s="20">
        <v>90</v>
      </c>
      <c r="F90" s="65" t="s">
        <v>243</v>
      </c>
      <c r="G90" s="46"/>
      <c r="H90" s="46"/>
      <c r="I90" s="46"/>
      <c r="J90" s="46"/>
    </row>
    <row r="91" spans="1:10" ht="12.75">
      <c r="A91" s="65" t="s">
        <v>244</v>
      </c>
      <c r="B91" s="20">
        <v>91</v>
      </c>
      <c r="C91" s="46">
        <f>'[1]Daten1'!G62</f>
        <v>84240</v>
      </c>
      <c r="D91" s="46"/>
      <c r="E91" s="20">
        <v>91</v>
      </c>
      <c r="F91" s="65" t="s">
        <v>244</v>
      </c>
      <c r="G91" s="46"/>
      <c r="H91" s="46"/>
      <c r="I91" s="46"/>
      <c r="J91" s="46"/>
    </row>
    <row r="92" spans="1:10" ht="12.75">
      <c r="A92" s="65" t="s">
        <v>245</v>
      </c>
      <c r="B92" s="20">
        <v>92</v>
      </c>
      <c r="C92" s="46">
        <f>'[1]Daten1'!G63</f>
        <v>90720</v>
      </c>
      <c r="D92" s="46"/>
      <c r="E92" s="20">
        <v>92</v>
      </c>
      <c r="F92" s="65" t="s">
        <v>245</v>
      </c>
      <c r="G92" s="46"/>
      <c r="H92" s="46"/>
      <c r="I92" s="46"/>
      <c r="J92" s="46"/>
    </row>
    <row r="93" spans="1:10" ht="12.75">
      <c r="A93" s="65" t="s">
        <v>246</v>
      </c>
      <c r="B93" s="20">
        <v>93</v>
      </c>
      <c r="C93" s="46">
        <f>'[1]Daten1'!G64</f>
        <v>97200</v>
      </c>
      <c r="D93" s="46"/>
      <c r="E93" s="20">
        <v>93</v>
      </c>
      <c r="F93" s="65" t="s">
        <v>246</v>
      </c>
      <c r="G93" s="46"/>
      <c r="H93" s="46"/>
      <c r="I93" s="46"/>
      <c r="J93" s="46"/>
    </row>
    <row r="94" spans="1:10" ht="12.75">
      <c r="A94" s="65" t="s">
        <v>247</v>
      </c>
      <c r="B94" s="20">
        <v>94</v>
      </c>
      <c r="C94" s="46">
        <f>'[1]Daten2'!G116</f>
        <v>24116</v>
      </c>
      <c r="D94" s="46"/>
      <c r="E94" s="20">
        <v>94</v>
      </c>
      <c r="F94" s="65" t="s">
        <v>247</v>
      </c>
      <c r="G94" s="46"/>
      <c r="H94" s="46"/>
      <c r="I94" s="46"/>
      <c r="J94" s="46"/>
    </row>
    <row r="95" spans="1:10" ht="12.75">
      <c r="A95" s="65" t="s">
        <v>248</v>
      </c>
      <c r="B95" s="20">
        <v>95</v>
      </c>
      <c r="C95" s="46">
        <f>'[1]Daten2'!G117</f>
        <v>26508</v>
      </c>
      <c r="D95" s="46"/>
      <c r="E95" s="20">
        <v>95</v>
      </c>
      <c r="F95" s="65" t="s">
        <v>248</v>
      </c>
      <c r="G95" s="46"/>
      <c r="H95" s="46"/>
      <c r="I95" s="46"/>
      <c r="J95" s="46"/>
    </row>
    <row r="96" spans="1:10" ht="12.75">
      <c r="A96" s="65" t="s">
        <v>249</v>
      </c>
      <c r="B96" s="20">
        <v>96</v>
      </c>
      <c r="C96" s="46">
        <f>'[1]Daten2'!G118</f>
        <v>28900</v>
      </c>
      <c r="D96" s="46"/>
      <c r="E96" s="20">
        <v>96</v>
      </c>
      <c r="F96" s="65" t="s">
        <v>249</v>
      </c>
      <c r="G96" s="46"/>
      <c r="H96" s="46"/>
      <c r="I96" s="46"/>
      <c r="J96" s="46"/>
    </row>
    <row r="97" spans="1:10" ht="12.75">
      <c r="A97" s="65" t="s">
        <v>250</v>
      </c>
      <c r="B97" s="20">
        <v>97</v>
      </c>
      <c r="C97" s="46">
        <f>'[1]Daten2'!G119</f>
        <v>31292</v>
      </c>
      <c r="D97" s="46"/>
      <c r="E97" s="20">
        <v>97</v>
      </c>
      <c r="F97" s="65" t="s">
        <v>250</v>
      </c>
      <c r="G97" s="46"/>
      <c r="H97" s="46"/>
      <c r="I97" s="46"/>
      <c r="J97" s="46"/>
    </row>
    <row r="98" spans="1:10" ht="12.75">
      <c r="A98" s="65" t="s">
        <v>251</v>
      </c>
      <c r="B98" s="20">
        <v>98</v>
      </c>
      <c r="C98" s="46">
        <f>'[1]Daten2'!G120</f>
        <v>33684</v>
      </c>
      <c r="D98" s="46"/>
      <c r="E98" s="20">
        <v>98</v>
      </c>
      <c r="F98" s="65" t="s">
        <v>251</v>
      </c>
      <c r="G98" s="46"/>
      <c r="H98" s="46"/>
      <c r="I98" s="46"/>
      <c r="J98" s="46"/>
    </row>
    <row r="99" spans="1:10" ht="12.75">
      <c r="A99" s="65" t="s">
        <v>252</v>
      </c>
      <c r="B99" s="20">
        <v>99</v>
      </c>
      <c r="C99" s="46">
        <f>'[1]Daten2'!G121</f>
        <v>36076</v>
      </c>
      <c r="D99" s="46"/>
      <c r="E99" s="20">
        <v>99</v>
      </c>
      <c r="F99" s="65" t="s">
        <v>252</v>
      </c>
      <c r="G99" s="46"/>
      <c r="H99" s="46"/>
      <c r="I99" s="46"/>
      <c r="J99" s="46"/>
    </row>
    <row r="100" spans="1:10" ht="12.75">
      <c r="A100" s="65" t="s">
        <v>253</v>
      </c>
      <c r="B100" s="20">
        <v>100</v>
      </c>
      <c r="C100" s="46">
        <f>'[1]Daten2'!G122</f>
        <v>38468</v>
      </c>
      <c r="D100" s="46"/>
      <c r="E100" s="20">
        <v>100</v>
      </c>
      <c r="F100" s="65" t="s">
        <v>253</v>
      </c>
      <c r="G100" s="46"/>
      <c r="H100" s="46"/>
      <c r="I100" s="46"/>
      <c r="J100" s="46"/>
    </row>
    <row r="101" spans="1:10" ht="12.75">
      <c r="A101" s="65" t="s">
        <v>254</v>
      </c>
      <c r="B101" s="20">
        <v>101</v>
      </c>
      <c r="C101" s="46">
        <f>'[1]Daten2'!G123</f>
        <v>40860</v>
      </c>
      <c r="D101" s="46"/>
      <c r="E101" s="20">
        <v>101</v>
      </c>
      <c r="F101" s="65" t="s">
        <v>254</v>
      </c>
      <c r="G101" s="46"/>
      <c r="H101" s="46"/>
      <c r="I101" s="46"/>
      <c r="J101" s="46"/>
    </row>
    <row r="102" spans="1:10" ht="12.75">
      <c r="A102" s="65" t="s">
        <v>255</v>
      </c>
      <c r="B102" s="20">
        <v>102</v>
      </c>
      <c r="C102" s="46">
        <f>'[1]Daten2'!G124</f>
        <v>43252</v>
      </c>
      <c r="D102" s="46"/>
      <c r="E102" s="20">
        <v>102</v>
      </c>
      <c r="F102" s="65" t="s">
        <v>255</v>
      </c>
      <c r="G102" s="46"/>
      <c r="H102" s="46"/>
      <c r="I102" s="46"/>
      <c r="J102" s="46"/>
    </row>
    <row r="103" spans="1:10" ht="12.75">
      <c r="A103" s="65" t="s">
        <v>256</v>
      </c>
      <c r="B103" s="20">
        <v>103</v>
      </c>
      <c r="C103" s="46">
        <f>'[1]Daten2'!G125</f>
        <v>45644</v>
      </c>
      <c r="D103" s="46"/>
      <c r="E103" s="20">
        <v>103</v>
      </c>
      <c r="F103" s="65" t="s">
        <v>256</v>
      </c>
      <c r="G103" s="46"/>
      <c r="H103" s="46"/>
      <c r="I103" s="46"/>
      <c r="J103" s="46"/>
    </row>
    <row r="104" spans="1:10" ht="12.75">
      <c r="A104" s="65" t="s">
        <v>257</v>
      </c>
      <c r="B104" s="20">
        <v>104</v>
      </c>
      <c r="C104" s="46">
        <f>'[1]Daten2'!G126</f>
        <v>48036</v>
      </c>
      <c r="D104" s="46"/>
      <c r="E104" s="20">
        <v>104</v>
      </c>
      <c r="F104" s="65" t="s">
        <v>257</v>
      </c>
      <c r="G104" s="46"/>
      <c r="H104" s="46"/>
      <c r="I104" s="46"/>
      <c r="J104" s="46"/>
    </row>
    <row r="105" spans="1:10" ht="12.75">
      <c r="A105" s="65" t="s">
        <v>258</v>
      </c>
      <c r="B105" s="20">
        <v>105</v>
      </c>
      <c r="C105" s="46">
        <f>'[1]Daten2'!G127</f>
        <v>50428</v>
      </c>
      <c r="D105" s="46"/>
      <c r="E105" s="20">
        <v>105</v>
      </c>
      <c r="F105" s="65" t="s">
        <v>258</v>
      </c>
      <c r="G105" s="46"/>
      <c r="H105" s="46"/>
      <c r="I105" s="46"/>
      <c r="J105" s="46"/>
    </row>
    <row r="106" spans="1:10" ht="12.75">
      <c r="A106" s="65" t="s">
        <v>259</v>
      </c>
      <c r="B106" s="20">
        <v>106</v>
      </c>
      <c r="C106" s="46">
        <f>'[1]Daten2'!G128</f>
        <v>52820</v>
      </c>
      <c r="D106" s="46"/>
      <c r="E106" s="20">
        <v>106</v>
      </c>
      <c r="F106" s="65" t="s">
        <v>259</v>
      </c>
      <c r="G106" s="46"/>
      <c r="H106" s="46"/>
      <c r="I106" s="46"/>
      <c r="J106" s="46"/>
    </row>
    <row r="107" spans="1:10" ht="12.75">
      <c r="A107" s="65" t="s">
        <v>260</v>
      </c>
      <c r="B107" s="20">
        <v>107</v>
      </c>
      <c r="C107" s="46">
        <f>'[1]Daten1'!G33</f>
        <v>12675</v>
      </c>
      <c r="D107" s="46"/>
      <c r="E107" s="20">
        <v>107</v>
      </c>
      <c r="F107" s="65" t="s">
        <v>260</v>
      </c>
      <c r="G107" s="46"/>
      <c r="H107" s="46"/>
      <c r="I107" s="46"/>
      <c r="J107" s="46"/>
    </row>
    <row r="108" spans="1:10" ht="12.75">
      <c r="A108" s="65" t="s">
        <v>261</v>
      </c>
      <c r="B108" s="20">
        <v>108</v>
      </c>
      <c r="C108" s="46">
        <f>'[1]Daten1'!G34</f>
        <v>15210</v>
      </c>
      <c r="D108" s="46"/>
      <c r="E108" s="20">
        <v>108</v>
      </c>
      <c r="F108" s="65" t="s">
        <v>261</v>
      </c>
      <c r="G108" s="46"/>
      <c r="H108" s="46"/>
      <c r="I108" s="46"/>
      <c r="J108" s="46"/>
    </row>
    <row r="109" spans="1:10" ht="12.75">
      <c r="A109" s="65" t="s">
        <v>262</v>
      </c>
      <c r="B109" s="20">
        <v>109</v>
      </c>
      <c r="C109" s="46">
        <f>'[1]Daten1'!G35</f>
        <v>20280</v>
      </c>
      <c r="D109" s="46"/>
      <c r="E109" s="20">
        <v>109</v>
      </c>
      <c r="F109" s="65" t="s">
        <v>262</v>
      </c>
      <c r="G109" s="46"/>
      <c r="H109" s="46"/>
      <c r="I109" s="46"/>
      <c r="J109" s="46"/>
    </row>
    <row r="110" spans="1:10" ht="12.75">
      <c r="A110" s="65" t="s">
        <v>263</v>
      </c>
      <c r="B110" s="20">
        <v>110</v>
      </c>
      <c r="C110" s="46">
        <f>'[1]Daten1'!G36</f>
        <v>25350</v>
      </c>
      <c r="D110" s="46"/>
      <c r="E110" s="20">
        <v>110</v>
      </c>
      <c r="F110" s="65" t="s">
        <v>263</v>
      </c>
      <c r="G110" s="46"/>
      <c r="H110" s="46"/>
      <c r="I110" s="46"/>
      <c r="J110" s="46"/>
    </row>
    <row r="111" spans="1:6" ht="12.75">
      <c r="A111" s="65" t="s">
        <v>152</v>
      </c>
      <c r="B111" s="20">
        <v>111</v>
      </c>
      <c r="C111" s="46">
        <f>'[1]Daten1'!G37</f>
        <v>0</v>
      </c>
      <c r="D111" s="46"/>
      <c r="E111" s="20">
        <v>111</v>
      </c>
      <c r="F111" s="65" t="s">
        <v>152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111"/>
  <sheetViews>
    <sheetView zoomScalePageLayoutView="0" workbookViewId="0" topLeftCell="A44">
      <selection activeCell="D76" sqref="D76"/>
    </sheetView>
  </sheetViews>
  <sheetFormatPr defaultColWidth="11.421875" defaultRowHeight="12.75"/>
  <cols>
    <col min="1" max="1" width="37.7109375" style="20" customWidth="1"/>
    <col min="2" max="2" width="7.8515625" style="20" customWidth="1"/>
    <col min="4" max="4" width="63.421875" style="0" customWidth="1"/>
    <col min="6" max="6" width="33.140625" style="0" bestFit="1" customWidth="1"/>
  </cols>
  <sheetData>
    <row r="1" spans="1:10" ht="12.75">
      <c r="A1" s="65" t="s">
        <v>167</v>
      </c>
      <c r="B1" s="20">
        <v>1</v>
      </c>
      <c r="C1" s="46">
        <f>'[1]Daten1'!G38</f>
        <v>7770</v>
      </c>
      <c r="D1" s="46"/>
      <c r="E1" s="20">
        <v>1</v>
      </c>
      <c r="F1" s="65" t="s">
        <v>167</v>
      </c>
      <c r="G1" s="46"/>
      <c r="H1" s="46"/>
      <c r="I1" s="46"/>
      <c r="J1" s="46"/>
    </row>
    <row r="2" spans="1:10" ht="12.75">
      <c r="A2" s="65" t="s">
        <v>168</v>
      </c>
      <c r="B2" s="20">
        <v>2</v>
      </c>
      <c r="C2" s="46">
        <f>'[1]Daten1'!G39</f>
        <v>10360</v>
      </c>
      <c r="D2" s="46"/>
      <c r="E2" s="20">
        <v>2</v>
      </c>
      <c r="F2" s="65" t="s">
        <v>168</v>
      </c>
      <c r="G2" s="46"/>
      <c r="H2" s="46"/>
      <c r="I2" s="46"/>
      <c r="J2" s="46"/>
    </row>
    <row r="3" spans="1:10" ht="12.75">
      <c r="A3" s="65" t="s">
        <v>169</v>
      </c>
      <c r="B3" s="20">
        <v>3</v>
      </c>
      <c r="C3" s="46">
        <f>'[1]Daten1'!G40</f>
        <v>12950</v>
      </c>
      <c r="D3" s="46"/>
      <c r="E3" s="20">
        <v>3</v>
      </c>
      <c r="F3" s="65" t="s">
        <v>169</v>
      </c>
      <c r="G3" s="46"/>
      <c r="H3" s="46"/>
      <c r="I3" s="46"/>
      <c r="J3" s="46"/>
    </row>
    <row r="4" spans="1:10" ht="12.75">
      <c r="A4" s="65" t="s">
        <v>170</v>
      </c>
      <c r="B4" s="20">
        <v>4</v>
      </c>
      <c r="C4" s="46">
        <f>'[1]Daten1'!G41</f>
        <v>15540</v>
      </c>
      <c r="D4" s="46"/>
      <c r="E4" s="20">
        <v>4</v>
      </c>
      <c r="F4" s="65" t="s">
        <v>170</v>
      </c>
      <c r="G4" s="46"/>
      <c r="H4" s="46"/>
      <c r="I4" s="46"/>
      <c r="J4" s="46"/>
    </row>
    <row r="5" spans="1:10" ht="12.75">
      <c r="A5" s="65" t="s">
        <v>171</v>
      </c>
      <c r="B5" s="20">
        <v>5</v>
      </c>
      <c r="C5" s="46">
        <f>'[1]Daten1'!G42</f>
        <v>18130</v>
      </c>
      <c r="D5" s="46"/>
      <c r="E5" s="20">
        <v>5</v>
      </c>
      <c r="F5" s="65" t="s">
        <v>171</v>
      </c>
      <c r="G5" s="46"/>
      <c r="H5" s="46"/>
      <c r="I5" s="46"/>
      <c r="J5" s="46"/>
    </row>
    <row r="6" spans="1:10" ht="12.75">
      <c r="A6" s="65" t="s">
        <v>172</v>
      </c>
      <c r="B6" s="20">
        <v>6</v>
      </c>
      <c r="C6" s="46">
        <f>'[1]Daten1'!G43</f>
        <v>20720</v>
      </c>
      <c r="D6" s="46"/>
      <c r="E6" s="20">
        <v>6</v>
      </c>
      <c r="F6" s="65" t="s">
        <v>172</v>
      </c>
      <c r="G6" s="46"/>
      <c r="H6" s="46"/>
      <c r="I6" s="46"/>
      <c r="J6" s="46"/>
    </row>
    <row r="7" spans="1:10" ht="12.75">
      <c r="A7" s="65" t="s">
        <v>173</v>
      </c>
      <c r="B7" s="20">
        <v>7</v>
      </c>
      <c r="C7" s="46">
        <f>'[1]Daten1'!G44</f>
        <v>23310</v>
      </c>
      <c r="D7" s="46"/>
      <c r="E7" s="20">
        <v>7</v>
      </c>
      <c r="F7" s="65" t="s">
        <v>173</v>
      </c>
      <c r="G7" s="46"/>
      <c r="H7" s="46"/>
      <c r="I7" s="46"/>
      <c r="J7" s="46"/>
    </row>
    <row r="8" spans="1:10" ht="12.75">
      <c r="A8" s="65" t="s">
        <v>174</v>
      </c>
      <c r="B8" s="20">
        <v>8</v>
      </c>
      <c r="C8" s="46">
        <f>'[1]Daten1'!G45</f>
        <v>25900</v>
      </c>
      <c r="D8" s="46"/>
      <c r="E8" s="20">
        <v>8</v>
      </c>
      <c r="F8" s="65" t="s">
        <v>174</v>
      </c>
      <c r="G8" s="46"/>
      <c r="H8" s="46"/>
      <c r="I8" s="46"/>
      <c r="J8" s="46"/>
    </row>
    <row r="9" spans="1:10" ht="12.75">
      <c r="A9" s="65" t="s">
        <v>175</v>
      </c>
      <c r="B9" s="20">
        <v>9</v>
      </c>
      <c r="C9" s="46">
        <f>'[1]Daten1'!G46</f>
        <v>28490</v>
      </c>
      <c r="D9" s="46"/>
      <c r="E9" s="20">
        <v>9</v>
      </c>
      <c r="F9" s="65" t="s">
        <v>175</v>
      </c>
      <c r="G9" s="46"/>
      <c r="H9" s="46"/>
      <c r="I9" s="46"/>
      <c r="J9" s="46"/>
    </row>
    <row r="10" spans="1:10" ht="12.75">
      <c r="A10" s="65" t="s">
        <v>176</v>
      </c>
      <c r="B10" s="20">
        <v>10</v>
      </c>
      <c r="C10" s="46">
        <f>'[1]Daten1'!G47</f>
        <v>31080</v>
      </c>
      <c r="D10" s="46"/>
      <c r="E10" s="20">
        <v>10</v>
      </c>
      <c r="F10" s="65" t="s">
        <v>176</v>
      </c>
      <c r="G10" s="46"/>
      <c r="H10" s="46"/>
      <c r="I10" s="46"/>
      <c r="J10" s="46"/>
    </row>
    <row r="11" spans="1:10" ht="12.75">
      <c r="A11" s="65" t="s">
        <v>177</v>
      </c>
      <c r="B11" s="20">
        <v>11</v>
      </c>
      <c r="C11" s="46">
        <f>'[1]Daten1'!G48</f>
        <v>33670</v>
      </c>
      <c r="D11" s="46"/>
      <c r="E11" s="20">
        <v>11</v>
      </c>
      <c r="F11" s="65" t="s">
        <v>177</v>
      </c>
      <c r="G11" s="46"/>
      <c r="H11" s="46"/>
      <c r="I11" s="46"/>
      <c r="J11" s="46"/>
    </row>
    <row r="12" spans="1:10" ht="12.75">
      <c r="A12" s="65" t="s">
        <v>178</v>
      </c>
      <c r="B12" s="20">
        <v>12</v>
      </c>
      <c r="C12" s="46">
        <f>'[1]Daten1'!G49</f>
        <v>36260</v>
      </c>
      <c r="D12" s="46"/>
      <c r="E12" s="20">
        <v>12</v>
      </c>
      <c r="F12" s="65" t="s">
        <v>178</v>
      </c>
      <c r="G12" s="46"/>
      <c r="H12" s="46"/>
      <c r="I12" s="46"/>
      <c r="J12" s="46"/>
    </row>
    <row r="13" spans="1:10" ht="12.75">
      <c r="A13" s="65" t="s">
        <v>179</v>
      </c>
      <c r="B13" s="20">
        <v>13</v>
      </c>
      <c r="C13" s="46">
        <f>'[1]Daten1'!G50</f>
        <v>38850</v>
      </c>
      <c r="D13" s="46"/>
      <c r="E13" s="20">
        <v>13</v>
      </c>
      <c r="F13" s="65" t="s">
        <v>179</v>
      </c>
      <c r="G13" s="46"/>
      <c r="H13" s="46"/>
      <c r="I13" s="46"/>
      <c r="J13" s="46"/>
    </row>
    <row r="14" spans="1:10" ht="12.75">
      <c r="A14" s="65" t="s">
        <v>180</v>
      </c>
      <c r="B14" s="20">
        <v>14</v>
      </c>
      <c r="C14" s="46">
        <f>'[1]Daten1'!G38</f>
        <v>7770</v>
      </c>
      <c r="D14" s="46"/>
      <c r="E14" s="20">
        <v>14</v>
      </c>
      <c r="F14" s="65" t="s">
        <v>180</v>
      </c>
      <c r="G14" s="46"/>
      <c r="H14" s="46"/>
      <c r="I14" s="46"/>
      <c r="J14" s="46"/>
    </row>
    <row r="15" spans="1:10" ht="12.75">
      <c r="A15" s="65" t="s">
        <v>181</v>
      </c>
      <c r="B15" s="20">
        <v>15</v>
      </c>
      <c r="C15" s="46">
        <f>'[1]Daten1'!G39</f>
        <v>10360</v>
      </c>
      <c r="D15" s="46"/>
      <c r="E15" s="20">
        <v>15</v>
      </c>
      <c r="F15" s="65" t="s">
        <v>181</v>
      </c>
      <c r="G15" s="46"/>
      <c r="H15" s="46"/>
      <c r="I15" s="46"/>
      <c r="J15" s="46"/>
    </row>
    <row r="16" spans="1:10" ht="12.75">
      <c r="A16" s="65" t="s">
        <v>182</v>
      </c>
      <c r="B16" s="20">
        <v>16</v>
      </c>
      <c r="C16" s="46">
        <f>'[1]Daten1'!G40</f>
        <v>12950</v>
      </c>
      <c r="D16" s="46"/>
      <c r="E16" s="20">
        <v>16</v>
      </c>
      <c r="F16" s="65" t="s">
        <v>182</v>
      </c>
      <c r="G16" s="46"/>
      <c r="H16" s="46"/>
      <c r="I16" s="46"/>
      <c r="J16" s="46"/>
    </row>
    <row r="17" spans="1:10" ht="12.75">
      <c r="A17" s="65" t="s">
        <v>183</v>
      </c>
      <c r="B17" s="20">
        <v>17</v>
      </c>
      <c r="C17" s="46">
        <f>'[1]Daten1'!G41</f>
        <v>15540</v>
      </c>
      <c r="D17" s="46"/>
      <c r="E17" s="20">
        <v>17</v>
      </c>
      <c r="F17" s="65" t="s">
        <v>183</v>
      </c>
      <c r="G17" s="46"/>
      <c r="H17" s="46"/>
      <c r="I17" s="46"/>
      <c r="J17" s="46"/>
    </row>
    <row r="18" spans="1:10" ht="12.75">
      <c r="A18" s="65" t="s">
        <v>184</v>
      </c>
      <c r="B18" s="20">
        <v>18</v>
      </c>
      <c r="C18" s="46">
        <f>'[1]Daten1'!G42</f>
        <v>18130</v>
      </c>
      <c r="D18" s="46"/>
      <c r="E18" s="20">
        <v>18</v>
      </c>
      <c r="F18" s="65" t="s">
        <v>184</v>
      </c>
      <c r="G18" s="46"/>
      <c r="H18" s="46"/>
      <c r="I18" s="46"/>
      <c r="J18" s="46"/>
    </row>
    <row r="19" spans="1:10" ht="12.75">
      <c r="A19" s="65" t="s">
        <v>185</v>
      </c>
      <c r="B19" s="20">
        <v>19</v>
      </c>
      <c r="C19" s="46">
        <f>'[1]Daten1'!G43</f>
        <v>20720</v>
      </c>
      <c r="D19" s="46"/>
      <c r="E19" s="20">
        <v>19</v>
      </c>
      <c r="F19" s="65" t="s">
        <v>185</v>
      </c>
      <c r="G19" s="46"/>
      <c r="H19" s="46"/>
      <c r="I19" s="46"/>
      <c r="J19" s="46"/>
    </row>
    <row r="20" spans="1:10" ht="12.75">
      <c r="A20" s="65" t="s">
        <v>186</v>
      </c>
      <c r="B20" s="20">
        <v>20</v>
      </c>
      <c r="C20" s="46">
        <f>'[1]Daten1'!G44</f>
        <v>23310</v>
      </c>
      <c r="D20" s="46"/>
      <c r="E20" s="20">
        <v>20</v>
      </c>
      <c r="F20" s="65" t="s">
        <v>186</v>
      </c>
      <c r="G20" s="46"/>
      <c r="H20" s="46"/>
      <c r="I20" s="46"/>
      <c r="J20" s="46"/>
    </row>
    <row r="21" spans="1:10" ht="12.75">
      <c r="A21" s="65" t="s">
        <v>187</v>
      </c>
      <c r="B21" s="20">
        <v>21</v>
      </c>
      <c r="C21" s="46">
        <f>'[1]Daten1'!G45</f>
        <v>25900</v>
      </c>
      <c r="D21" s="46"/>
      <c r="E21" s="20">
        <v>21</v>
      </c>
      <c r="F21" s="65" t="s">
        <v>187</v>
      </c>
      <c r="G21" s="46"/>
      <c r="H21" s="46"/>
      <c r="I21" s="46"/>
      <c r="J21" s="46"/>
    </row>
    <row r="22" spans="1:10" ht="12.75">
      <c r="A22" s="65" t="s">
        <v>188</v>
      </c>
      <c r="B22" s="20">
        <v>22</v>
      </c>
      <c r="C22" s="46">
        <f>'[1]Daten1'!G46</f>
        <v>28490</v>
      </c>
      <c r="D22" s="46"/>
      <c r="E22" s="20">
        <v>22</v>
      </c>
      <c r="F22" s="65" t="s">
        <v>188</v>
      </c>
      <c r="G22" s="46"/>
      <c r="H22" s="46"/>
      <c r="I22" s="46"/>
      <c r="J22" s="46"/>
    </row>
    <row r="23" spans="1:10" ht="12.75">
      <c r="A23" s="65" t="s">
        <v>189</v>
      </c>
      <c r="B23" s="20">
        <v>23</v>
      </c>
      <c r="C23" s="46">
        <f>'[1]Daten1'!G47</f>
        <v>31080</v>
      </c>
      <c r="D23" s="46"/>
      <c r="E23" s="20">
        <v>23</v>
      </c>
      <c r="F23" s="65" t="s">
        <v>189</v>
      </c>
      <c r="G23" s="46"/>
      <c r="H23" s="46"/>
      <c r="I23" s="46"/>
      <c r="J23" s="46"/>
    </row>
    <row r="24" spans="1:10" ht="12.75">
      <c r="A24" s="65" t="s">
        <v>190</v>
      </c>
      <c r="B24" s="20">
        <v>24</v>
      </c>
      <c r="C24" s="46">
        <f>'[1]Daten1'!G48</f>
        <v>33670</v>
      </c>
      <c r="D24" s="46"/>
      <c r="E24" s="20">
        <v>24</v>
      </c>
      <c r="F24" s="65" t="s">
        <v>190</v>
      </c>
      <c r="G24" s="46"/>
      <c r="H24" s="46"/>
      <c r="I24" s="46"/>
      <c r="J24" s="46"/>
    </row>
    <row r="25" spans="1:10" ht="12.75">
      <c r="A25" s="65" t="s">
        <v>191</v>
      </c>
      <c r="B25" s="20">
        <v>25</v>
      </c>
      <c r="C25" s="46">
        <f>'[1]Daten1'!G49</f>
        <v>36260</v>
      </c>
      <c r="D25" s="46"/>
      <c r="E25" s="20">
        <v>25</v>
      </c>
      <c r="F25" s="65" t="s">
        <v>191</v>
      </c>
      <c r="G25" s="46"/>
      <c r="H25" s="46"/>
      <c r="I25" s="46"/>
      <c r="J25" s="46"/>
    </row>
    <row r="26" spans="1:10" ht="12.75">
      <c r="A26" s="65" t="s">
        <v>192</v>
      </c>
      <c r="B26" s="20">
        <v>26</v>
      </c>
      <c r="C26" s="46">
        <f>'[1]Daten1'!G50</f>
        <v>38850</v>
      </c>
      <c r="D26" s="46"/>
      <c r="E26" s="20">
        <v>26</v>
      </c>
      <c r="F26" s="65" t="s">
        <v>192</v>
      </c>
      <c r="G26" s="46"/>
      <c r="H26" s="46"/>
      <c r="I26" s="46"/>
      <c r="J26" s="46"/>
    </row>
    <row r="27" spans="1:10" ht="12.75">
      <c r="A27" s="65" t="s">
        <v>193</v>
      </c>
      <c r="B27" s="20">
        <v>27</v>
      </c>
      <c r="C27" s="46">
        <f>'[1]Daten1'!G68</f>
        <v>9945</v>
      </c>
      <c r="D27" s="46"/>
      <c r="E27" s="20">
        <v>27</v>
      </c>
      <c r="F27" s="65" t="s">
        <v>193</v>
      </c>
      <c r="G27" s="46"/>
      <c r="H27" s="46"/>
      <c r="I27" s="46"/>
      <c r="J27" s="46"/>
    </row>
    <row r="28" spans="1:10" ht="12.75">
      <c r="A28" s="65" t="s">
        <v>194</v>
      </c>
      <c r="B28" s="20">
        <v>28</v>
      </c>
      <c r="C28" s="46">
        <f>'[1]Daten1'!G69</f>
        <v>11933.999999999998</v>
      </c>
      <c r="D28" s="46"/>
      <c r="E28" s="20">
        <v>28</v>
      </c>
      <c r="F28" s="65" t="s">
        <v>194</v>
      </c>
      <c r="G28" s="46"/>
      <c r="H28" s="46"/>
      <c r="I28" s="46"/>
      <c r="J28" s="46"/>
    </row>
    <row r="29" spans="1:10" ht="12.75">
      <c r="A29" s="65" t="s">
        <v>195</v>
      </c>
      <c r="B29" s="20">
        <v>29</v>
      </c>
      <c r="C29" s="46">
        <f>'[1]Daten1'!G70</f>
        <v>15912</v>
      </c>
      <c r="D29" s="46"/>
      <c r="E29" s="20">
        <v>29</v>
      </c>
      <c r="F29" s="65" t="s">
        <v>195</v>
      </c>
      <c r="G29" s="46"/>
      <c r="H29" s="46"/>
      <c r="I29" s="46"/>
      <c r="J29" s="46"/>
    </row>
    <row r="30" spans="1:10" ht="12.75">
      <c r="A30" s="65" t="s">
        <v>196</v>
      </c>
      <c r="B30" s="20">
        <v>30</v>
      </c>
      <c r="C30" s="46">
        <f>'[1]Daten1'!G71</f>
        <v>19890</v>
      </c>
      <c r="D30" s="46"/>
      <c r="E30" s="20">
        <v>30</v>
      </c>
      <c r="F30" s="65" t="s">
        <v>196</v>
      </c>
      <c r="G30" s="46"/>
      <c r="H30" s="46"/>
      <c r="I30" s="46"/>
      <c r="J30" s="46"/>
    </row>
    <row r="31" spans="1:10" ht="12.75">
      <c r="A31" s="65" t="s">
        <v>197</v>
      </c>
      <c r="B31" s="20">
        <v>31</v>
      </c>
      <c r="C31" s="46">
        <f>'[1]Daten1'!G72</f>
        <v>23867.999999999996</v>
      </c>
      <c r="D31" s="46"/>
      <c r="E31" s="20">
        <v>31</v>
      </c>
      <c r="F31" s="65" t="s">
        <v>197</v>
      </c>
      <c r="G31" s="46"/>
      <c r="H31" s="46"/>
      <c r="I31" s="46"/>
      <c r="J31" s="46"/>
    </row>
    <row r="32" spans="1:10" ht="12.75">
      <c r="A32" s="65" t="s">
        <v>198</v>
      </c>
      <c r="B32" s="20">
        <v>32</v>
      </c>
      <c r="C32" s="46">
        <f>'[1]Daten1'!G73</f>
        <v>27846</v>
      </c>
      <c r="D32" s="46"/>
      <c r="E32" s="20">
        <v>32</v>
      </c>
      <c r="F32" s="65" t="s">
        <v>198</v>
      </c>
      <c r="G32" s="46"/>
      <c r="H32" s="46"/>
      <c r="I32" s="46"/>
      <c r="J32" s="46"/>
    </row>
    <row r="33" spans="1:10" ht="12.75">
      <c r="A33" s="65" t="s">
        <v>199</v>
      </c>
      <c r="B33" s="20">
        <v>33</v>
      </c>
      <c r="C33" s="46">
        <f>'[1]Daten1'!G74</f>
        <v>31824</v>
      </c>
      <c r="D33" s="46"/>
      <c r="E33" s="20">
        <v>33</v>
      </c>
      <c r="F33" s="65" t="s">
        <v>199</v>
      </c>
      <c r="G33" s="46"/>
      <c r="H33" s="46"/>
      <c r="I33" s="46"/>
      <c r="J33" s="46"/>
    </row>
    <row r="34" spans="1:10" ht="12.75">
      <c r="A34" s="65" t="s">
        <v>200</v>
      </c>
      <c r="B34" s="20">
        <v>34</v>
      </c>
      <c r="C34" s="46">
        <f>'[1]Daten1'!G75</f>
        <v>35802</v>
      </c>
      <c r="D34" s="46"/>
      <c r="E34" s="20">
        <v>34</v>
      </c>
      <c r="F34" s="65" t="s">
        <v>200</v>
      </c>
      <c r="G34" s="46"/>
      <c r="H34" s="46"/>
      <c r="I34" s="46"/>
      <c r="J34" s="46"/>
    </row>
    <row r="35" spans="1:10" ht="12.75">
      <c r="A35" s="65" t="s">
        <v>201</v>
      </c>
      <c r="B35" s="20">
        <v>35</v>
      </c>
      <c r="C35" s="46">
        <f>'[1]Daten1'!G76</f>
        <v>39780</v>
      </c>
      <c r="D35" s="46"/>
      <c r="E35" s="20">
        <v>35</v>
      </c>
      <c r="F35" s="65" t="s">
        <v>201</v>
      </c>
      <c r="G35" s="46"/>
      <c r="H35" s="46"/>
      <c r="I35" s="46"/>
      <c r="J35" s="46"/>
    </row>
    <row r="36" spans="1:10" ht="12.75">
      <c r="A36" s="65" t="s">
        <v>202</v>
      </c>
      <c r="B36" s="20">
        <v>36</v>
      </c>
      <c r="C36" s="46">
        <f>'[1]Daten1'!G77</f>
        <v>43758</v>
      </c>
      <c r="D36" s="46"/>
      <c r="E36" s="20">
        <v>36</v>
      </c>
      <c r="F36" s="65" t="s">
        <v>202</v>
      </c>
      <c r="G36" s="46"/>
      <c r="H36" s="46"/>
      <c r="I36" s="46"/>
      <c r="J36" s="46"/>
    </row>
    <row r="37" spans="1:10" ht="12.75">
      <c r="A37" s="65" t="s">
        <v>203</v>
      </c>
      <c r="B37" s="20">
        <v>37</v>
      </c>
      <c r="C37" s="46">
        <f>'[1]Daten1'!G78</f>
        <v>47735.99999999999</v>
      </c>
      <c r="D37" s="46"/>
      <c r="E37" s="20">
        <v>37</v>
      </c>
      <c r="F37" s="65" t="s">
        <v>203</v>
      </c>
      <c r="G37" s="46"/>
      <c r="H37" s="46"/>
      <c r="I37" s="46"/>
      <c r="J37" s="46"/>
    </row>
    <row r="38" spans="1:10" ht="12.75">
      <c r="A38" s="65" t="s">
        <v>204</v>
      </c>
      <c r="B38" s="20">
        <v>38</v>
      </c>
      <c r="C38" s="46">
        <f>'[1]Daten1'!G79</f>
        <v>51714</v>
      </c>
      <c r="D38" s="46"/>
      <c r="E38" s="20">
        <v>38</v>
      </c>
      <c r="F38" s="65" t="s">
        <v>204</v>
      </c>
      <c r="G38" s="46"/>
      <c r="H38" s="46"/>
      <c r="I38" s="46"/>
      <c r="J38" s="46"/>
    </row>
    <row r="39" spans="1:10" ht="12.75">
      <c r="A39" s="65" t="s">
        <v>205</v>
      </c>
      <c r="B39" s="20">
        <v>39</v>
      </c>
      <c r="C39" s="46">
        <f>'[1]Daten1'!G80</f>
        <v>55692</v>
      </c>
      <c r="D39" s="46"/>
      <c r="E39" s="20">
        <v>39</v>
      </c>
      <c r="F39" s="65" t="s">
        <v>205</v>
      </c>
      <c r="G39" s="46"/>
      <c r="H39" s="46"/>
      <c r="I39" s="46"/>
      <c r="J39" s="46"/>
    </row>
    <row r="40" spans="1:10" ht="12.75">
      <c r="A40" s="65" t="s">
        <v>206</v>
      </c>
      <c r="B40" s="20">
        <v>40</v>
      </c>
      <c r="C40" s="46">
        <f>'[1]Daten1'!G81</f>
        <v>59670</v>
      </c>
      <c r="D40" s="46"/>
      <c r="E40" s="20">
        <v>40</v>
      </c>
      <c r="F40" s="65" t="s">
        <v>206</v>
      </c>
      <c r="G40" s="46"/>
      <c r="H40" s="46"/>
      <c r="I40" s="46"/>
      <c r="J40" s="46"/>
    </row>
    <row r="41" spans="1:10" ht="12.75">
      <c r="A41" s="65" t="s">
        <v>207</v>
      </c>
      <c r="B41" s="20">
        <v>41</v>
      </c>
      <c r="C41" s="46">
        <f>'[1]Daten1'!G83</f>
        <v>9945</v>
      </c>
      <c r="D41" s="46"/>
      <c r="E41" s="20">
        <v>41</v>
      </c>
      <c r="F41" s="65" t="s">
        <v>207</v>
      </c>
      <c r="G41" s="46"/>
      <c r="H41" s="46"/>
      <c r="I41" s="46"/>
      <c r="J41" s="46"/>
    </row>
    <row r="42" spans="1:10" ht="12.75">
      <c r="A42" s="65" t="s">
        <v>208</v>
      </c>
      <c r="B42" s="20">
        <v>42</v>
      </c>
      <c r="C42" s="46">
        <f>'[1]Daten1'!G84</f>
        <v>11933.999999999998</v>
      </c>
      <c r="D42" s="46"/>
      <c r="E42" s="20">
        <v>42</v>
      </c>
      <c r="F42" s="65" t="s">
        <v>208</v>
      </c>
      <c r="G42" s="46"/>
      <c r="H42" s="46"/>
      <c r="I42" s="46"/>
      <c r="J42" s="46"/>
    </row>
    <row r="43" spans="1:10" ht="12.75">
      <c r="A43" s="65" t="s">
        <v>209</v>
      </c>
      <c r="B43" s="20">
        <v>43</v>
      </c>
      <c r="C43" s="46">
        <f>'[1]Daten1'!G85</f>
        <v>15912</v>
      </c>
      <c r="D43" s="46"/>
      <c r="E43" s="20">
        <v>43</v>
      </c>
      <c r="F43" s="65" t="s">
        <v>209</v>
      </c>
      <c r="G43" s="46"/>
      <c r="H43" s="46"/>
      <c r="I43" s="46"/>
      <c r="J43" s="46"/>
    </row>
    <row r="44" spans="1:10" ht="12.75">
      <c r="A44" s="65" t="s">
        <v>210</v>
      </c>
      <c r="B44" s="20">
        <v>44</v>
      </c>
      <c r="C44" s="46">
        <f>'[1]Daten1'!G86</f>
        <v>19890</v>
      </c>
      <c r="D44" s="46"/>
      <c r="E44" s="20">
        <v>44</v>
      </c>
      <c r="F44" s="65" t="s">
        <v>210</v>
      </c>
      <c r="G44" s="46"/>
      <c r="H44" s="46"/>
      <c r="I44" s="46"/>
      <c r="J44" s="46"/>
    </row>
    <row r="45" spans="1:10" ht="12.75">
      <c r="A45" s="65" t="s">
        <v>211</v>
      </c>
      <c r="B45" s="20">
        <v>45</v>
      </c>
      <c r="C45" s="46">
        <f>'[1]Daten1'!G87</f>
        <v>23867.999999999996</v>
      </c>
      <c r="D45" s="46"/>
      <c r="E45" s="20">
        <v>45</v>
      </c>
      <c r="F45" s="65" t="s">
        <v>211</v>
      </c>
      <c r="G45" s="46"/>
      <c r="H45" s="46"/>
      <c r="I45" s="46"/>
      <c r="J45" s="46"/>
    </row>
    <row r="46" spans="1:10" ht="12.75">
      <c r="A46" s="65" t="s">
        <v>212</v>
      </c>
      <c r="B46" s="20">
        <v>46</v>
      </c>
      <c r="C46" s="46">
        <f>'[1]Daten1'!G88</f>
        <v>27846</v>
      </c>
      <c r="D46" s="46"/>
      <c r="E46" s="20">
        <v>46</v>
      </c>
      <c r="F46" s="65" t="s">
        <v>212</v>
      </c>
      <c r="G46" s="46"/>
      <c r="H46" s="46"/>
      <c r="I46" s="46"/>
      <c r="J46" s="46"/>
    </row>
    <row r="47" spans="1:10" ht="12.75">
      <c r="A47" s="65" t="s">
        <v>213</v>
      </c>
      <c r="B47" s="20">
        <v>47</v>
      </c>
      <c r="C47" s="46">
        <f>'[1]Daten1'!G89</f>
        <v>31824</v>
      </c>
      <c r="D47" s="46"/>
      <c r="E47" s="20">
        <v>47</v>
      </c>
      <c r="F47" s="65" t="s">
        <v>213</v>
      </c>
      <c r="G47" s="46"/>
      <c r="H47" s="46"/>
      <c r="I47" s="46"/>
      <c r="J47" s="46"/>
    </row>
    <row r="48" spans="1:10" ht="12.75">
      <c r="A48" s="65" t="s">
        <v>214</v>
      </c>
      <c r="B48" s="20">
        <v>48</v>
      </c>
      <c r="C48" s="46">
        <f>'[1]Daten1'!G90</f>
        <v>35802</v>
      </c>
      <c r="D48" s="46"/>
      <c r="E48" s="20">
        <v>48</v>
      </c>
      <c r="F48" s="65" t="s">
        <v>214</v>
      </c>
      <c r="G48" s="46"/>
      <c r="H48" s="46"/>
      <c r="I48" s="46"/>
      <c r="J48" s="46"/>
    </row>
    <row r="49" spans="1:10" ht="12.75">
      <c r="A49" s="65" t="s">
        <v>215</v>
      </c>
      <c r="B49" s="20">
        <v>49</v>
      </c>
      <c r="C49" s="46">
        <f>'[1]Daten1'!G91</f>
        <v>39780</v>
      </c>
      <c r="D49" s="46"/>
      <c r="E49" s="20">
        <v>49</v>
      </c>
      <c r="F49" s="65" t="s">
        <v>215</v>
      </c>
      <c r="G49" s="46"/>
      <c r="H49" s="46"/>
      <c r="I49" s="46"/>
      <c r="J49" s="46"/>
    </row>
    <row r="50" spans="1:10" ht="12.75">
      <c r="A50" s="65" t="s">
        <v>216</v>
      </c>
      <c r="B50" s="20">
        <v>50</v>
      </c>
      <c r="C50" s="46">
        <f>'[1]Daten1'!G92</f>
        <v>43758</v>
      </c>
      <c r="D50" s="46"/>
      <c r="E50" s="20">
        <v>50</v>
      </c>
      <c r="F50" s="65" t="s">
        <v>216</v>
      </c>
      <c r="G50" s="46"/>
      <c r="H50" s="46"/>
      <c r="I50" s="46"/>
      <c r="J50" s="46"/>
    </row>
    <row r="51" spans="1:10" ht="12.75">
      <c r="A51" s="65" t="s">
        <v>217</v>
      </c>
      <c r="B51" s="20">
        <v>51</v>
      </c>
      <c r="C51" s="46">
        <f>'[1]Daten1'!G93</f>
        <v>47735.99999999999</v>
      </c>
      <c r="D51" s="46"/>
      <c r="E51" s="20">
        <v>51</v>
      </c>
      <c r="F51" s="65" t="s">
        <v>217</v>
      </c>
      <c r="G51" s="46"/>
      <c r="H51" s="46"/>
      <c r="I51" s="46"/>
      <c r="J51" s="46"/>
    </row>
    <row r="52" spans="1:10" ht="12.75">
      <c r="A52" s="65" t="s">
        <v>218</v>
      </c>
      <c r="B52" s="20">
        <v>52</v>
      </c>
      <c r="C52" s="46">
        <f>'[1]Daten1'!G94</f>
        <v>51714</v>
      </c>
      <c r="D52" s="46"/>
      <c r="E52" s="20">
        <v>52</v>
      </c>
      <c r="F52" s="65" t="s">
        <v>218</v>
      </c>
      <c r="G52" s="46"/>
      <c r="H52" s="46"/>
      <c r="I52" s="46"/>
      <c r="J52" s="46"/>
    </row>
    <row r="53" spans="1:10" ht="12.75">
      <c r="A53" s="65" t="s">
        <v>219</v>
      </c>
      <c r="B53" s="20">
        <v>53</v>
      </c>
      <c r="C53" s="46">
        <f>'[1]Daten1'!G95</f>
        <v>55692</v>
      </c>
      <c r="D53" s="46"/>
      <c r="E53" s="20">
        <v>53</v>
      </c>
      <c r="F53" s="65" t="s">
        <v>219</v>
      </c>
      <c r="G53" s="46"/>
      <c r="H53" s="46"/>
      <c r="I53" s="46"/>
      <c r="J53" s="46"/>
    </row>
    <row r="54" spans="1:10" ht="12.75">
      <c r="A54" s="65" t="s">
        <v>220</v>
      </c>
      <c r="B54" s="20">
        <v>54</v>
      </c>
      <c r="C54" s="46">
        <f>'[1]Daten1'!G96</f>
        <v>59670</v>
      </c>
      <c r="D54" s="46"/>
      <c r="E54" s="20">
        <v>54</v>
      </c>
      <c r="F54" s="65" t="s">
        <v>220</v>
      </c>
      <c r="G54" s="46"/>
      <c r="H54" s="46"/>
      <c r="I54" s="46"/>
      <c r="J54" s="46"/>
    </row>
    <row r="55" spans="1:10" ht="12.75">
      <c r="A55" s="65" t="s">
        <v>111</v>
      </c>
      <c r="B55" s="20">
        <v>55</v>
      </c>
      <c r="C55" s="46">
        <f>'[1]Daten1'!G98</f>
        <v>11933.999999999998</v>
      </c>
      <c r="D55" s="46"/>
      <c r="E55" s="20">
        <v>55</v>
      </c>
      <c r="F55" s="65" t="s">
        <v>111</v>
      </c>
      <c r="G55" s="46"/>
      <c r="H55" s="46"/>
      <c r="I55" s="46"/>
      <c r="J55" s="46"/>
    </row>
    <row r="56" spans="1:10" ht="12.75">
      <c r="A56" s="65" t="s">
        <v>112</v>
      </c>
      <c r="B56" s="20">
        <v>56</v>
      </c>
      <c r="C56" s="46">
        <f>'[1]Daten1'!G99</f>
        <v>15912</v>
      </c>
      <c r="D56" s="46"/>
      <c r="E56" s="20">
        <v>56</v>
      </c>
      <c r="F56" s="65" t="s">
        <v>112</v>
      </c>
      <c r="G56" s="46"/>
      <c r="H56" s="46"/>
      <c r="I56" s="46"/>
      <c r="J56" s="46"/>
    </row>
    <row r="57" spans="1:10" ht="12.75">
      <c r="A57" s="65" t="s">
        <v>113</v>
      </c>
      <c r="B57" s="20">
        <v>57</v>
      </c>
      <c r="C57" s="46">
        <f>'[1]Daten1'!G100</f>
        <v>19890</v>
      </c>
      <c r="D57" s="46"/>
      <c r="E57" s="20">
        <v>57</v>
      </c>
      <c r="F57" s="65" t="s">
        <v>113</v>
      </c>
      <c r="G57" s="46"/>
      <c r="H57" s="46"/>
      <c r="I57" s="46"/>
      <c r="J57" s="46"/>
    </row>
    <row r="58" spans="1:10" ht="12.75">
      <c r="A58" s="65" t="s">
        <v>114</v>
      </c>
      <c r="B58" s="20">
        <v>58</v>
      </c>
      <c r="C58" s="46">
        <f>'[1]Daten1'!G101</f>
        <v>23867.999999999996</v>
      </c>
      <c r="D58" s="46"/>
      <c r="E58" s="20">
        <v>58</v>
      </c>
      <c r="F58" s="65" t="s">
        <v>114</v>
      </c>
      <c r="G58" s="46"/>
      <c r="H58" s="46"/>
      <c r="I58" s="46"/>
      <c r="J58" s="46"/>
    </row>
    <row r="59" spans="1:10" ht="12.75">
      <c r="A59" s="65" t="s">
        <v>115</v>
      </c>
      <c r="B59" s="20">
        <v>59</v>
      </c>
      <c r="C59" s="46">
        <f>'[1]Daten1'!G102</f>
        <v>27846</v>
      </c>
      <c r="D59" s="46"/>
      <c r="E59" s="20">
        <v>59</v>
      </c>
      <c r="F59" s="65" t="s">
        <v>115</v>
      </c>
      <c r="G59" s="46"/>
      <c r="H59" s="46"/>
      <c r="I59" s="46"/>
      <c r="J59" s="46"/>
    </row>
    <row r="60" spans="1:10" ht="12.75">
      <c r="A60" s="65" t="s">
        <v>116</v>
      </c>
      <c r="B60" s="20">
        <v>60</v>
      </c>
      <c r="C60" s="46">
        <f>'[1]Daten1'!G103</f>
        <v>31824</v>
      </c>
      <c r="D60" s="46"/>
      <c r="E60" s="20">
        <v>60</v>
      </c>
      <c r="F60" s="65" t="s">
        <v>116</v>
      </c>
      <c r="G60" s="46"/>
      <c r="H60" s="46"/>
      <c r="I60" s="46"/>
      <c r="J60" s="46"/>
    </row>
    <row r="61" spans="1:10" ht="12.75">
      <c r="A61" s="65" t="s">
        <v>117</v>
      </c>
      <c r="B61" s="20">
        <v>61</v>
      </c>
      <c r="C61" s="46">
        <f>'[1]Daten1'!G104</f>
        <v>35802</v>
      </c>
      <c r="D61" s="46"/>
      <c r="E61" s="20">
        <v>61</v>
      </c>
      <c r="F61" s="65" t="s">
        <v>117</v>
      </c>
      <c r="G61" s="46"/>
      <c r="H61" s="46"/>
      <c r="I61" s="46"/>
      <c r="J61" s="46"/>
    </row>
    <row r="62" spans="1:10" ht="12.75">
      <c r="A62" s="65" t="s">
        <v>118</v>
      </c>
      <c r="B62" s="20">
        <v>62</v>
      </c>
      <c r="C62" s="46">
        <f>'[1]Daten1'!G105</f>
        <v>39780</v>
      </c>
      <c r="D62" s="46"/>
      <c r="E62" s="20">
        <v>62</v>
      </c>
      <c r="F62" s="65" t="s">
        <v>118</v>
      </c>
      <c r="G62" s="46"/>
      <c r="H62" s="46"/>
      <c r="I62" s="46"/>
      <c r="J62" s="46"/>
    </row>
    <row r="63" spans="1:10" ht="12.75">
      <c r="A63" s="65" t="s">
        <v>119</v>
      </c>
      <c r="B63" s="20">
        <v>63</v>
      </c>
      <c r="C63" s="46">
        <f>'[1]Daten1'!G106</f>
        <v>43758</v>
      </c>
      <c r="D63" s="46"/>
      <c r="E63" s="20">
        <v>63</v>
      </c>
      <c r="F63" s="65" t="s">
        <v>119</v>
      </c>
      <c r="G63" s="46"/>
      <c r="H63" s="46"/>
      <c r="I63" s="46"/>
      <c r="J63" s="46"/>
    </row>
    <row r="64" spans="1:10" ht="12.75">
      <c r="A64" s="65" t="s">
        <v>120</v>
      </c>
      <c r="B64" s="20">
        <v>64</v>
      </c>
      <c r="C64" s="46">
        <f>'[1]Daten1'!G107</f>
        <v>47735.99999999999</v>
      </c>
      <c r="D64" s="46"/>
      <c r="E64" s="20">
        <v>64</v>
      </c>
      <c r="F64" s="65" t="s">
        <v>120</v>
      </c>
      <c r="G64" s="46"/>
      <c r="H64" s="46"/>
      <c r="I64" s="46"/>
      <c r="J64" s="46"/>
    </row>
    <row r="65" spans="1:10" ht="12.75">
      <c r="A65" s="65" t="s">
        <v>121</v>
      </c>
      <c r="B65" s="20">
        <v>65</v>
      </c>
      <c r="C65" s="46">
        <f>'[1]Daten1'!G108</f>
        <v>51714</v>
      </c>
      <c r="D65" s="46"/>
      <c r="E65" s="20">
        <v>65</v>
      </c>
      <c r="F65" s="65" t="s">
        <v>121</v>
      </c>
      <c r="G65" s="46"/>
      <c r="H65" s="46"/>
      <c r="I65" s="46"/>
      <c r="J65" s="46"/>
    </row>
    <row r="66" spans="1:10" ht="12.75">
      <c r="A66" s="65" t="s">
        <v>122</v>
      </c>
      <c r="B66" s="20">
        <v>66</v>
      </c>
      <c r="C66" s="46">
        <f>'[1]Daten1'!G109</f>
        <v>55692</v>
      </c>
      <c r="D66" s="46"/>
      <c r="E66" s="20">
        <v>66</v>
      </c>
      <c r="F66" s="65" t="s">
        <v>122</v>
      </c>
      <c r="G66" s="46"/>
      <c r="H66" s="46"/>
      <c r="I66" s="46"/>
      <c r="J66" s="46"/>
    </row>
    <row r="67" spans="1:10" ht="12.75">
      <c r="A67" s="65" t="s">
        <v>123</v>
      </c>
      <c r="B67" s="20">
        <v>67</v>
      </c>
      <c r="C67" s="46">
        <f>'[1]Daten1'!G110</f>
        <v>59670</v>
      </c>
      <c r="D67" s="46"/>
      <c r="E67" s="20">
        <v>67</v>
      </c>
      <c r="F67" s="65" t="s">
        <v>123</v>
      </c>
      <c r="G67" s="46"/>
      <c r="H67" s="46"/>
      <c r="I67" s="46"/>
      <c r="J67" s="46"/>
    </row>
    <row r="68" spans="1:10" ht="12.75">
      <c r="A68" s="65" t="s">
        <v>221</v>
      </c>
      <c r="B68" s="20">
        <v>68</v>
      </c>
      <c r="C68" s="46">
        <f>'[1]Daten1'!G127</f>
        <v>8208</v>
      </c>
      <c r="D68" s="46"/>
      <c r="E68" s="20">
        <v>68</v>
      </c>
      <c r="F68" s="65" t="s">
        <v>221</v>
      </c>
      <c r="G68" s="46"/>
      <c r="H68" s="46"/>
      <c r="I68" s="46"/>
      <c r="J68" s="46"/>
    </row>
    <row r="69" spans="1:10" ht="12.75">
      <c r="A69" s="65" t="s">
        <v>222</v>
      </c>
      <c r="B69" s="20">
        <v>69</v>
      </c>
      <c r="C69" s="46">
        <f>'[1]Daten1'!G128</f>
        <v>10944</v>
      </c>
      <c r="D69" s="46"/>
      <c r="E69" s="20">
        <v>69</v>
      </c>
      <c r="F69" s="65" t="s">
        <v>222</v>
      </c>
      <c r="G69" s="46"/>
      <c r="H69" s="46"/>
      <c r="I69" s="46"/>
      <c r="J69" s="46"/>
    </row>
    <row r="70" spans="1:10" ht="12.75">
      <c r="A70" s="65" t="s">
        <v>223</v>
      </c>
      <c r="B70" s="20">
        <v>70</v>
      </c>
      <c r="C70" s="46">
        <f>'[1]Daten1'!G129</f>
        <v>13680</v>
      </c>
      <c r="D70" s="46"/>
      <c r="E70" s="20">
        <v>70</v>
      </c>
      <c r="F70" s="65" t="s">
        <v>223</v>
      </c>
      <c r="G70" s="46"/>
      <c r="H70" s="46"/>
      <c r="I70" s="46"/>
      <c r="J70" s="46"/>
    </row>
    <row r="71" spans="1:10" ht="12.75">
      <c r="A71" s="65" t="s">
        <v>224</v>
      </c>
      <c r="B71" s="20">
        <v>71</v>
      </c>
      <c r="C71" s="46">
        <f>'[1]Daten1'!G130</f>
        <v>16416</v>
      </c>
      <c r="D71" s="46"/>
      <c r="E71" s="20">
        <v>71</v>
      </c>
      <c r="F71" s="65" t="s">
        <v>224</v>
      </c>
      <c r="G71" s="46"/>
      <c r="H71" s="46"/>
      <c r="I71" s="46"/>
      <c r="J71" s="46"/>
    </row>
    <row r="72" spans="1:10" ht="12.75">
      <c r="A72" s="65" t="s">
        <v>225</v>
      </c>
      <c r="B72" s="20">
        <v>72</v>
      </c>
      <c r="C72" s="46">
        <f>'[1]Daten1'!G131</f>
        <v>19152</v>
      </c>
      <c r="D72" s="46"/>
      <c r="E72" s="20">
        <v>72</v>
      </c>
      <c r="F72" s="65" t="s">
        <v>225</v>
      </c>
      <c r="G72" s="46"/>
      <c r="H72" s="46"/>
      <c r="I72" s="46"/>
      <c r="J72" s="46"/>
    </row>
    <row r="73" spans="1:10" ht="12.75">
      <c r="A73" s="65" t="s">
        <v>226</v>
      </c>
      <c r="B73" s="20">
        <v>73</v>
      </c>
      <c r="C73" s="46">
        <f>'[1]Daten1'!G132</f>
        <v>21888</v>
      </c>
      <c r="D73" s="46"/>
      <c r="E73" s="20">
        <v>73</v>
      </c>
      <c r="F73" s="65" t="s">
        <v>226</v>
      </c>
      <c r="G73" s="46"/>
      <c r="H73" s="46"/>
      <c r="I73" s="46"/>
      <c r="J73" s="46"/>
    </row>
    <row r="74" spans="1:10" ht="12.75">
      <c r="A74" s="65" t="s">
        <v>227</v>
      </c>
      <c r="B74" s="20">
        <v>74</v>
      </c>
      <c r="C74" s="46">
        <f>'[1]Daten1'!G133</f>
        <v>24623.999999999996</v>
      </c>
      <c r="D74" s="46"/>
      <c r="E74" s="20">
        <v>74</v>
      </c>
      <c r="F74" s="65" t="s">
        <v>227</v>
      </c>
      <c r="G74" s="46"/>
      <c r="H74" s="46"/>
      <c r="I74" s="46"/>
      <c r="J74" s="46"/>
    </row>
    <row r="75" spans="1:10" ht="12.75">
      <c r="A75" s="65" t="s">
        <v>228</v>
      </c>
      <c r="B75" s="20">
        <v>75</v>
      </c>
      <c r="C75" s="46">
        <f>'[1]Daten1'!G134</f>
        <v>27360</v>
      </c>
      <c r="D75" s="46"/>
      <c r="E75" s="20">
        <v>75</v>
      </c>
      <c r="F75" s="65" t="s">
        <v>228</v>
      </c>
      <c r="G75" s="46"/>
      <c r="H75" s="46"/>
      <c r="I75" s="46"/>
      <c r="J75" s="46"/>
    </row>
    <row r="76" spans="1:10" ht="12.75">
      <c r="A76" s="65" t="s">
        <v>229</v>
      </c>
      <c r="B76" s="20">
        <v>76</v>
      </c>
      <c r="C76" s="46">
        <f>'[1]Daten1'!G135</f>
        <v>30096</v>
      </c>
      <c r="D76" s="46"/>
      <c r="E76" s="20">
        <v>76</v>
      </c>
      <c r="F76" s="65" t="s">
        <v>229</v>
      </c>
      <c r="G76" s="46"/>
      <c r="H76" s="46"/>
      <c r="I76" s="46"/>
      <c r="J76" s="46"/>
    </row>
    <row r="77" spans="1:10" ht="12.75">
      <c r="A77" s="65" t="s">
        <v>230</v>
      </c>
      <c r="B77" s="20">
        <v>77</v>
      </c>
      <c r="C77" s="46">
        <f>'[1]Daten1'!G136</f>
        <v>32832</v>
      </c>
      <c r="D77" s="46"/>
      <c r="E77" s="20">
        <v>77</v>
      </c>
      <c r="F77" s="65" t="s">
        <v>230</v>
      </c>
      <c r="G77" s="46"/>
      <c r="H77" s="46"/>
      <c r="I77" s="46"/>
      <c r="J77" s="46"/>
    </row>
    <row r="78" spans="1:10" ht="12.75">
      <c r="A78" s="65" t="s">
        <v>231</v>
      </c>
      <c r="B78" s="20">
        <v>78</v>
      </c>
      <c r="C78" s="46">
        <f>'[1]Daten1'!G137</f>
        <v>35568</v>
      </c>
      <c r="D78" s="46"/>
      <c r="E78" s="20">
        <v>78</v>
      </c>
      <c r="F78" s="65" t="s">
        <v>231</v>
      </c>
      <c r="G78" s="46"/>
      <c r="H78" s="46"/>
      <c r="I78" s="46"/>
      <c r="J78" s="46"/>
    </row>
    <row r="79" spans="1:10" ht="12.75">
      <c r="A79" s="65" t="s">
        <v>232</v>
      </c>
      <c r="B79" s="20">
        <v>79</v>
      </c>
      <c r="C79" s="46">
        <f>'[1]Daten1'!G138</f>
        <v>38304</v>
      </c>
      <c r="D79" s="46"/>
      <c r="E79" s="20">
        <v>79</v>
      </c>
      <c r="F79" s="65" t="s">
        <v>232</v>
      </c>
      <c r="G79" s="46"/>
      <c r="H79" s="46"/>
      <c r="I79" s="46"/>
      <c r="J79" s="46"/>
    </row>
    <row r="80" spans="1:10" ht="12.75">
      <c r="A80" s="65" t="s">
        <v>233</v>
      </c>
      <c r="B80" s="20">
        <v>80</v>
      </c>
      <c r="C80" s="46">
        <f>'[1]Daten1'!G139</f>
        <v>41040</v>
      </c>
      <c r="D80" s="46"/>
      <c r="E80" s="20">
        <v>80</v>
      </c>
      <c r="F80" s="65" t="s">
        <v>233</v>
      </c>
      <c r="G80" s="46"/>
      <c r="H80" s="46"/>
      <c r="I80" s="46"/>
      <c r="J80" s="46"/>
    </row>
    <row r="81" spans="1:10" ht="12.75">
      <c r="A81" s="65" t="s">
        <v>234</v>
      </c>
      <c r="B81" s="20">
        <v>81</v>
      </c>
      <c r="C81" s="46">
        <f>'[1]Daten1'!G52</f>
        <v>19439.999999999996</v>
      </c>
      <c r="D81" s="46"/>
      <c r="E81" s="20">
        <v>81</v>
      </c>
      <c r="F81" s="65" t="s">
        <v>234</v>
      </c>
      <c r="G81" s="46"/>
      <c r="H81" s="46"/>
      <c r="I81" s="46"/>
      <c r="J81" s="46"/>
    </row>
    <row r="82" spans="1:10" ht="12.75">
      <c r="A82" s="65" t="s">
        <v>235</v>
      </c>
      <c r="B82" s="20">
        <v>82</v>
      </c>
      <c r="C82" s="46">
        <f>'[1]Daten1'!G53</f>
        <v>25920</v>
      </c>
      <c r="D82" s="46"/>
      <c r="E82" s="20">
        <v>82</v>
      </c>
      <c r="F82" s="65" t="s">
        <v>235</v>
      </c>
      <c r="G82" s="46"/>
      <c r="H82" s="46"/>
      <c r="I82" s="46"/>
      <c r="J82" s="46"/>
    </row>
    <row r="83" spans="1:10" ht="12.75">
      <c r="A83" s="65" t="s">
        <v>236</v>
      </c>
      <c r="B83" s="20">
        <v>83</v>
      </c>
      <c r="C83" s="46">
        <f>'[1]Daten1'!G54</f>
        <v>32400</v>
      </c>
      <c r="D83" s="46"/>
      <c r="E83" s="20">
        <v>83</v>
      </c>
      <c r="F83" s="65" t="s">
        <v>236</v>
      </c>
      <c r="G83" s="46"/>
      <c r="H83" s="46"/>
      <c r="I83" s="46"/>
      <c r="J83" s="46"/>
    </row>
    <row r="84" spans="1:10" ht="12.75">
      <c r="A84" s="65" t="s">
        <v>237</v>
      </c>
      <c r="B84" s="20">
        <v>84</v>
      </c>
      <c r="C84" s="46">
        <f>'[1]Daten1'!G55</f>
        <v>38879.99999999999</v>
      </c>
      <c r="D84" s="46"/>
      <c r="E84" s="20">
        <v>84</v>
      </c>
      <c r="F84" s="65" t="s">
        <v>237</v>
      </c>
      <c r="G84" s="46"/>
      <c r="H84" s="46"/>
      <c r="I84" s="46"/>
      <c r="J84" s="46"/>
    </row>
    <row r="85" spans="1:10" ht="12.75">
      <c r="A85" s="65" t="s">
        <v>238</v>
      </c>
      <c r="B85" s="20">
        <v>85</v>
      </c>
      <c r="C85" s="46">
        <f>'[1]Daten1'!G56</f>
        <v>45360</v>
      </c>
      <c r="D85" s="46"/>
      <c r="E85" s="20">
        <v>85</v>
      </c>
      <c r="F85" s="65" t="s">
        <v>238</v>
      </c>
      <c r="G85" s="46"/>
      <c r="H85" s="46"/>
      <c r="I85" s="46"/>
      <c r="J85" s="46"/>
    </row>
    <row r="86" spans="1:6" ht="12.75">
      <c r="A86" s="65" t="s">
        <v>239</v>
      </c>
      <c r="B86" s="20">
        <v>86</v>
      </c>
      <c r="C86" s="46">
        <f>'[1]Daten1'!G57</f>
        <v>51840</v>
      </c>
      <c r="D86" s="46"/>
      <c r="E86" s="20">
        <v>86</v>
      </c>
      <c r="F86" s="65" t="s">
        <v>239</v>
      </c>
    </row>
    <row r="87" spans="1:6" ht="12.75">
      <c r="A87" s="65" t="s">
        <v>240</v>
      </c>
      <c r="B87" s="20">
        <v>87</v>
      </c>
      <c r="C87" s="46">
        <f>'[1]Daten1'!G58</f>
        <v>58319.99999999999</v>
      </c>
      <c r="D87" s="46"/>
      <c r="E87" s="20">
        <v>87</v>
      </c>
      <c r="F87" s="65" t="s">
        <v>240</v>
      </c>
    </row>
    <row r="88" spans="1:6" ht="12.75">
      <c r="A88" s="65" t="s">
        <v>241</v>
      </c>
      <c r="B88" s="20">
        <v>88</v>
      </c>
      <c r="C88" s="46">
        <f>'[1]Daten1'!G59</f>
        <v>64800</v>
      </c>
      <c r="D88" s="46"/>
      <c r="E88" s="20">
        <v>88</v>
      </c>
      <c r="F88" s="65" t="s">
        <v>241</v>
      </c>
    </row>
    <row r="89" spans="1:6" ht="12.75">
      <c r="A89" s="65" t="s">
        <v>242</v>
      </c>
      <c r="B89" s="20">
        <v>89</v>
      </c>
      <c r="C89" s="46">
        <f>'[1]Daten1'!G60</f>
        <v>71280</v>
      </c>
      <c r="D89" s="46"/>
      <c r="E89" s="20">
        <v>89</v>
      </c>
      <c r="F89" s="65" t="s">
        <v>242</v>
      </c>
    </row>
    <row r="90" spans="1:6" ht="12.75">
      <c r="A90" s="65" t="s">
        <v>243</v>
      </c>
      <c r="B90" s="20">
        <v>90</v>
      </c>
      <c r="C90" s="46">
        <f>'[1]Daten1'!G61</f>
        <v>77759.99999999999</v>
      </c>
      <c r="D90" s="46"/>
      <c r="E90" s="20">
        <v>90</v>
      </c>
      <c r="F90" s="65" t="s">
        <v>243</v>
      </c>
    </row>
    <row r="91" spans="1:6" ht="12.75">
      <c r="A91" s="65" t="s">
        <v>244</v>
      </c>
      <c r="B91" s="20">
        <v>91</v>
      </c>
      <c r="C91" s="46">
        <f>'[1]Daten1'!G62</f>
        <v>84240</v>
      </c>
      <c r="D91" s="46"/>
      <c r="E91" s="20">
        <v>91</v>
      </c>
      <c r="F91" s="65" t="s">
        <v>244</v>
      </c>
    </row>
    <row r="92" spans="1:6" ht="12.75">
      <c r="A92" s="65" t="s">
        <v>245</v>
      </c>
      <c r="B92" s="20">
        <v>92</v>
      </c>
      <c r="C92" s="46">
        <f>'[1]Daten1'!G63</f>
        <v>90720</v>
      </c>
      <c r="D92" s="46"/>
      <c r="E92" s="20">
        <v>92</v>
      </c>
      <c r="F92" s="65" t="s">
        <v>245</v>
      </c>
    </row>
    <row r="93" spans="1:6" ht="12.75">
      <c r="A93" s="65" t="s">
        <v>246</v>
      </c>
      <c r="B93" s="20">
        <v>93</v>
      </c>
      <c r="C93" s="46">
        <f>'[1]Daten1'!G64</f>
        <v>97200</v>
      </c>
      <c r="D93" s="46"/>
      <c r="E93" s="20">
        <v>93</v>
      </c>
      <c r="F93" s="65" t="s">
        <v>246</v>
      </c>
    </row>
    <row r="94" spans="1:6" ht="12.75">
      <c r="A94" s="65" t="s">
        <v>247</v>
      </c>
      <c r="B94" s="20">
        <v>94</v>
      </c>
      <c r="C94" s="46">
        <f>'[1]Daten2'!G116</f>
        <v>24116</v>
      </c>
      <c r="D94" s="46"/>
      <c r="E94" s="20">
        <v>94</v>
      </c>
      <c r="F94" s="65" t="s">
        <v>247</v>
      </c>
    </row>
    <row r="95" spans="1:6" ht="12.75">
      <c r="A95" s="65" t="s">
        <v>248</v>
      </c>
      <c r="B95" s="20">
        <v>95</v>
      </c>
      <c r="C95" s="46">
        <f>'[1]Daten2'!G117</f>
        <v>26508</v>
      </c>
      <c r="D95" s="46"/>
      <c r="E95" s="20">
        <v>95</v>
      </c>
      <c r="F95" s="65" t="s">
        <v>248</v>
      </c>
    </row>
    <row r="96" spans="1:6" ht="12.75">
      <c r="A96" s="65" t="s">
        <v>249</v>
      </c>
      <c r="B96" s="20">
        <v>96</v>
      </c>
      <c r="C96" s="46">
        <f>'[1]Daten2'!G118</f>
        <v>28900</v>
      </c>
      <c r="D96" s="46"/>
      <c r="E96" s="20">
        <v>96</v>
      </c>
      <c r="F96" s="65" t="s">
        <v>249</v>
      </c>
    </row>
    <row r="97" spans="1:6" ht="12.75">
      <c r="A97" s="65" t="s">
        <v>250</v>
      </c>
      <c r="B97" s="20">
        <v>97</v>
      </c>
      <c r="C97" s="46">
        <f>'[1]Daten2'!G119</f>
        <v>31292</v>
      </c>
      <c r="D97" s="46"/>
      <c r="E97" s="20">
        <v>97</v>
      </c>
      <c r="F97" s="65" t="s">
        <v>250</v>
      </c>
    </row>
    <row r="98" spans="1:6" ht="12.75">
      <c r="A98" s="65" t="s">
        <v>251</v>
      </c>
      <c r="B98" s="20">
        <v>98</v>
      </c>
      <c r="C98" s="46">
        <f>'[1]Daten2'!G120</f>
        <v>33684</v>
      </c>
      <c r="D98" s="46"/>
      <c r="E98" s="20">
        <v>98</v>
      </c>
      <c r="F98" s="65" t="s">
        <v>251</v>
      </c>
    </row>
    <row r="99" spans="1:6" ht="12.75">
      <c r="A99" s="65" t="s">
        <v>252</v>
      </c>
      <c r="B99" s="20">
        <v>99</v>
      </c>
      <c r="C99" s="46">
        <f>'[1]Daten2'!G121</f>
        <v>36076</v>
      </c>
      <c r="D99" s="46"/>
      <c r="E99" s="20">
        <v>99</v>
      </c>
      <c r="F99" s="65" t="s">
        <v>252</v>
      </c>
    </row>
    <row r="100" spans="1:6" ht="12.75">
      <c r="A100" s="65" t="s">
        <v>253</v>
      </c>
      <c r="B100" s="20">
        <v>100</v>
      </c>
      <c r="C100" s="46">
        <f>'[1]Daten2'!G122</f>
        <v>38468</v>
      </c>
      <c r="D100" s="46"/>
      <c r="E100" s="20">
        <v>100</v>
      </c>
      <c r="F100" s="65" t="s">
        <v>253</v>
      </c>
    </row>
    <row r="101" spans="1:6" ht="12.75">
      <c r="A101" s="65" t="s">
        <v>254</v>
      </c>
      <c r="B101" s="20">
        <v>101</v>
      </c>
      <c r="C101" s="46">
        <f>'[1]Daten2'!G123</f>
        <v>40860</v>
      </c>
      <c r="D101" s="46"/>
      <c r="E101" s="20">
        <v>101</v>
      </c>
      <c r="F101" s="65" t="s">
        <v>254</v>
      </c>
    </row>
    <row r="102" spans="1:6" ht="12.75">
      <c r="A102" s="65" t="s">
        <v>255</v>
      </c>
      <c r="B102" s="20">
        <v>102</v>
      </c>
      <c r="C102" s="46">
        <f>'[1]Daten2'!G124</f>
        <v>43252</v>
      </c>
      <c r="D102" s="46"/>
      <c r="E102" s="20">
        <v>102</v>
      </c>
      <c r="F102" s="65" t="s">
        <v>255</v>
      </c>
    </row>
    <row r="103" spans="1:6" ht="12.75">
      <c r="A103" s="65" t="s">
        <v>256</v>
      </c>
      <c r="B103" s="20">
        <v>103</v>
      </c>
      <c r="C103" s="46">
        <f>'[1]Daten2'!G125</f>
        <v>45644</v>
      </c>
      <c r="D103" s="46"/>
      <c r="E103" s="20">
        <v>103</v>
      </c>
      <c r="F103" s="65" t="s">
        <v>256</v>
      </c>
    </row>
    <row r="104" spans="1:6" ht="12.75">
      <c r="A104" s="65" t="s">
        <v>257</v>
      </c>
      <c r="B104" s="20">
        <v>104</v>
      </c>
      <c r="C104" s="46">
        <f>'[1]Daten2'!G126</f>
        <v>48036</v>
      </c>
      <c r="D104" s="46"/>
      <c r="E104" s="20">
        <v>104</v>
      </c>
      <c r="F104" s="65" t="s">
        <v>257</v>
      </c>
    </row>
    <row r="105" spans="1:6" ht="12.75">
      <c r="A105" s="65" t="s">
        <v>258</v>
      </c>
      <c r="B105" s="20">
        <v>105</v>
      </c>
      <c r="C105" s="46">
        <f>'[1]Daten2'!G127</f>
        <v>50428</v>
      </c>
      <c r="D105" s="46"/>
      <c r="E105" s="20">
        <v>105</v>
      </c>
      <c r="F105" s="65" t="s">
        <v>258</v>
      </c>
    </row>
    <row r="106" spans="1:6" ht="12.75">
      <c r="A106" s="65" t="s">
        <v>259</v>
      </c>
      <c r="B106" s="20">
        <v>106</v>
      </c>
      <c r="C106" s="46">
        <f>'[1]Daten2'!G128</f>
        <v>52820</v>
      </c>
      <c r="D106" s="46"/>
      <c r="E106" s="20">
        <v>106</v>
      </c>
      <c r="F106" s="65" t="s">
        <v>259</v>
      </c>
    </row>
    <row r="107" spans="1:6" ht="12.75">
      <c r="A107" s="65" t="s">
        <v>260</v>
      </c>
      <c r="B107" s="20">
        <v>107</v>
      </c>
      <c r="C107" s="46">
        <f>'[1]Daten1'!G33</f>
        <v>12675</v>
      </c>
      <c r="D107" s="46"/>
      <c r="E107" s="20">
        <v>107</v>
      </c>
      <c r="F107" s="65" t="s">
        <v>260</v>
      </c>
    </row>
    <row r="108" spans="1:6" ht="12.75">
      <c r="A108" s="65" t="s">
        <v>261</v>
      </c>
      <c r="B108" s="20">
        <v>108</v>
      </c>
      <c r="C108" s="46">
        <f>'[1]Daten1'!G34</f>
        <v>15210</v>
      </c>
      <c r="D108" s="46"/>
      <c r="E108" s="20">
        <v>108</v>
      </c>
      <c r="F108" s="65" t="s">
        <v>261</v>
      </c>
    </row>
    <row r="109" spans="1:6" ht="12.75">
      <c r="A109" s="65" t="s">
        <v>262</v>
      </c>
      <c r="B109" s="20">
        <v>109</v>
      </c>
      <c r="C109" s="46">
        <f>'[1]Daten1'!G35</f>
        <v>20280</v>
      </c>
      <c r="D109" s="46"/>
      <c r="E109" s="20">
        <v>109</v>
      </c>
      <c r="F109" s="65" t="s">
        <v>262</v>
      </c>
    </row>
    <row r="110" spans="1:6" ht="12.75">
      <c r="A110" s="65" t="s">
        <v>263</v>
      </c>
      <c r="B110" s="20">
        <v>110</v>
      </c>
      <c r="C110" s="46">
        <f>'[1]Daten1'!G36</f>
        <v>25350</v>
      </c>
      <c r="D110" s="46"/>
      <c r="E110" s="20">
        <v>110</v>
      </c>
      <c r="F110" s="65" t="s">
        <v>263</v>
      </c>
    </row>
    <row r="111" spans="1:6" ht="12.75">
      <c r="A111" s="65" t="s">
        <v>152</v>
      </c>
      <c r="B111" s="20">
        <v>111</v>
      </c>
      <c r="C111" s="46">
        <f>'[1]Daten1'!G37</f>
        <v>0</v>
      </c>
      <c r="D111" s="46"/>
      <c r="E111" s="20">
        <v>111</v>
      </c>
      <c r="F111" s="65" t="s">
        <v>152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J111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37.7109375" style="20" customWidth="1"/>
    <col min="2" max="2" width="7.8515625" style="20" customWidth="1"/>
    <col min="3" max="3" width="11.421875" style="52" customWidth="1"/>
    <col min="4" max="4" width="16.140625" style="0" customWidth="1"/>
    <col min="6" max="6" width="33.140625" style="0" bestFit="1" customWidth="1"/>
  </cols>
  <sheetData>
    <row r="1" spans="1:10" ht="12.75">
      <c r="A1" s="20" t="s">
        <v>167</v>
      </c>
      <c r="B1" s="20">
        <v>1</v>
      </c>
      <c r="C1" s="52">
        <f>'[1]UWert2'!C1</f>
        <v>0.42</v>
      </c>
      <c r="D1" s="46"/>
      <c r="E1" s="20">
        <v>1</v>
      </c>
      <c r="F1" s="20" t="s">
        <v>167</v>
      </c>
      <c r="G1" s="46"/>
      <c r="H1" s="46"/>
      <c r="I1" s="46"/>
      <c r="J1" s="46"/>
    </row>
    <row r="2" spans="1:10" ht="12.75">
      <c r="A2" s="20" t="s">
        <v>168</v>
      </c>
      <c r="B2" s="20">
        <v>2</v>
      </c>
      <c r="C2" s="52">
        <f>'[1]UWert2'!C2</f>
        <v>0.326</v>
      </c>
      <c r="D2" s="46"/>
      <c r="E2" s="20">
        <v>2</v>
      </c>
      <c r="F2" s="20" t="s">
        <v>168</v>
      </c>
      <c r="G2" s="46"/>
      <c r="H2" s="46"/>
      <c r="I2" s="46"/>
      <c r="J2" s="46"/>
    </row>
    <row r="3" spans="1:10" ht="12.75">
      <c r="A3" s="20" t="s">
        <v>264</v>
      </c>
      <c r="B3" s="20">
        <v>3</v>
      </c>
      <c r="C3" s="52">
        <f>'[1]UWert2'!C3</f>
        <v>0.266</v>
      </c>
      <c r="D3" s="46"/>
      <c r="E3" s="20">
        <v>3</v>
      </c>
      <c r="F3" s="20" t="s">
        <v>264</v>
      </c>
      <c r="G3" s="46"/>
      <c r="H3" s="46"/>
      <c r="I3" s="46"/>
      <c r="J3" s="46"/>
    </row>
    <row r="4" spans="1:10" ht="12.75">
      <c r="A4" s="20" t="s">
        <v>170</v>
      </c>
      <c r="B4" s="20">
        <v>4</v>
      </c>
      <c r="C4" s="52">
        <f>'[1]UWert2'!C4</f>
        <v>0.225</v>
      </c>
      <c r="D4" s="46"/>
      <c r="E4" s="20">
        <v>4</v>
      </c>
      <c r="F4" s="20" t="s">
        <v>170</v>
      </c>
      <c r="G4" s="46"/>
      <c r="H4" s="46"/>
      <c r="I4" s="46"/>
      <c r="J4" s="46"/>
    </row>
    <row r="5" spans="1:10" ht="12.75">
      <c r="A5" s="20" t="s">
        <v>171</v>
      </c>
      <c r="B5" s="20">
        <v>5</v>
      </c>
      <c r="C5" s="52">
        <f>'[1]UWert2'!C5</f>
        <v>0.195</v>
      </c>
      <c r="D5" s="46"/>
      <c r="E5" s="20">
        <v>5</v>
      </c>
      <c r="F5" s="20" t="s">
        <v>171</v>
      </c>
      <c r="G5" s="46"/>
      <c r="H5" s="46"/>
      <c r="I5" s="46"/>
      <c r="J5" s="46"/>
    </row>
    <row r="6" spans="1:10" ht="12.75">
      <c r="A6" s="20" t="s">
        <v>172</v>
      </c>
      <c r="B6" s="20">
        <v>6</v>
      </c>
      <c r="C6" s="52">
        <f>'[1]UWert2'!C6</f>
        <v>0.172</v>
      </c>
      <c r="D6" s="46"/>
      <c r="E6" s="20">
        <v>6</v>
      </c>
      <c r="F6" s="20" t="s">
        <v>172</v>
      </c>
      <c r="G6" s="46"/>
      <c r="H6" s="46"/>
      <c r="I6" s="46"/>
      <c r="J6" s="46"/>
    </row>
    <row r="7" spans="1:10" ht="12.75">
      <c r="A7" s="20" t="s">
        <v>173</v>
      </c>
      <c r="B7" s="20">
        <v>7</v>
      </c>
      <c r="C7" s="52">
        <f>'[1]UWert2'!C7</f>
        <v>0.153</v>
      </c>
      <c r="D7" s="46"/>
      <c r="E7" s="20">
        <v>7</v>
      </c>
      <c r="F7" s="20" t="s">
        <v>173</v>
      </c>
      <c r="G7" s="46"/>
      <c r="H7" s="46"/>
      <c r="I7" s="46"/>
      <c r="J7" s="46"/>
    </row>
    <row r="8" spans="1:10" ht="12.75">
      <c r="A8" s="20" t="s">
        <v>174</v>
      </c>
      <c r="B8" s="20">
        <v>8</v>
      </c>
      <c r="C8" s="52">
        <f>'[1]UWert2'!C8</f>
        <v>0.139</v>
      </c>
      <c r="D8" s="46"/>
      <c r="E8" s="20">
        <v>8</v>
      </c>
      <c r="F8" s="20" t="s">
        <v>174</v>
      </c>
      <c r="G8" s="46"/>
      <c r="H8" s="46"/>
      <c r="I8" s="46"/>
      <c r="J8" s="46"/>
    </row>
    <row r="9" spans="1:10" ht="12.75">
      <c r="A9" s="20" t="s">
        <v>175</v>
      </c>
      <c r="B9" s="20">
        <v>9</v>
      </c>
      <c r="C9" s="52">
        <f>'[1]UWert2'!C9</f>
        <v>0.127</v>
      </c>
      <c r="D9" s="46"/>
      <c r="E9" s="20">
        <v>9</v>
      </c>
      <c r="F9" s="20" t="s">
        <v>175</v>
      </c>
      <c r="G9" s="46"/>
      <c r="H9" s="46"/>
      <c r="I9" s="46"/>
      <c r="J9" s="46"/>
    </row>
    <row r="10" spans="1:10" ht="12.75">
      <c r="A10" s="20" t="s">
        <v>176</v>
      </c>
      <c r="B10" s="20">
        <v>10</v>
      </c>
      <c r="C10" s="52">
        <f>'[1]UWert2'!C10</f>
        <v>0.116</v>
      </c>
      <c r="D10" s="46"/>
      <c r="E10" s="20">
        <v>10</v>
      </c>
      <c r="F10" s="20" t="s">
        <v>176</v>
      </c>
      <c r="G10" s="46"/>
      <c r="H10" s="46"/>
      <c r="I10" s="46"/>
      <c r="J10" s="46"/>
    </row>
    <row r="11" spans="1:10" ht="12.75">
      <c r="A11" s="20" t="s">
        <v>177</v>
      </c>
      <c r="B11" s="20">
        <v>11</v>
      </c>
      <c r="C11" s="52">
        <f>'[1]UWert2'!C11</f>
        <v>0.108</v>
      </c>
      <c r="D11" s="46"/>
      <c r="E11" s="20">
        <v>11</v>
      </c>
      <c r="F11" s="20" t="s">
        <v>177</v>
      </c>
      <c r="G11" s="46"/>
      <c r="H11" s="46"/>
      <c r="I11" s="46"/>
      <c r="J11" s="46"/>
    </row>
    <row r="12" spans="1:10" ht="12.75">
      <c r="A12" s="20" t="s">
        <v>178</v>
      </c>
      <c r="B12" s="20">
        <v>12</v>
      </c>
      <c r="C12" s="52">
        <f>'[1]UWert2'!C12</f>
        <v>0.1</v>
      </c>
      <c r="D12" s="46"/>
      <c r="E12" s="20">
        <v>12</v>
      </c>
      <c r="F12" s="20" t="s">
        <v>178</v>
      </c>
      <c r="G12" s="46"/>
      <c r="H12" s="46"/>
      <c r="I12" s="46"/>
      <c r="J12" s="46"/>
    </row>
    <row r="13" spans="1:10" ht="12.75">
      <c r="A13" s="20" t="s">
        <v>179</v>
      </c>
      <c r="B13" s="20">
        <v>13</v>
      </c>
      <c r="C13" s="52">
        <f>'[1]UWert2'!C13</f>
        <v>0.094</v>
      </c>
      <c r="D13" s="46"/>
      <c r="E13" s="20">
        <v>13</v>
      </c>
      <c r="F13" s="20" t="s">
        <v>179</v>
      </c>
      <c r="G13" s="46"/>
      <c r="H13" s="46"/>
      <c r="I13" s="46"/>
      <c r="J13" s="46"/>
    </row>
    <row r="14" spans="1:10" ht="15.75" customHeight="1">
      <c r="A14" s="20" t="s">
        <v>180</v>
      </c>
      <c r="B14" s="20">
        <v>14</v>
      </c>
      <c r="C14" s="52">
        <f>'[1]UWert2'!C14</f>
        <v>0.482</v>
      </c>
      <c r="D14" s="46"/>
      <c r="E14" s="20">
        <v>14</v>
      </c>
      <c r="F14" s="20" t="s">
        <v>180</v>
      </c>
      <c r="G14" s="46"/>
      <c r="H14" s="46"/>
      <c r="I14" s="46"/>
      <c r="J14" s="46"/>
    </row>
    <row r="15" spans="1:10" ht="12.75">
      <c r="A15" s="20" t="s">
        <v>181</v>
      </c>
      <c r="B15" s="20">
        <v>15</v>
      </c>
      <c r="C15" s="52">
        <f>'[1]UWert2'!C15</f>
        <v>0.376</v>
      </c>
      <c r="D15" s="46"/>
      <c r="E15" s="20">
        <v>15</v>
      </c>
      <c r="F15" s="20" t="s">
        <v>181</v>
      </c>
      <c r="G15" s="46"/>
      <c r="H15" s="46"/>
      <c r="I15" s="46"/>
      <c r="J15" s="46"/>
    </row>
    <row r="16" spans="1:10" ht="12.75">
      <c r="A16" s="20" t="s">
        <v>182</v>
      </c>
      <c r="B16" s="20">
        <v>16</v>
      </c>
      <c r="C16" s="52">
        <f>'[1]UWert2'!C16</f>
        <v>0.308</v>
      </c>
      <c r="D16" s="46"/>
      <c r="E16" s="20">
        <v>16</v>
      </c>
      <c r="F16" s="20" t="s">
        <v>182</v>
      </c>
      <c r="G16" s="46"/>
      <c r="H16" s="46"/>
      <c r="I16" s="46"/>
      <c r="J16" s="46"/>
    </row>
    <row r="17" spans="1:10" ht="12.75">
      <c r="A17" s="20" t="s">
        <v>183</v>
      </c>
      <c r="B17" s="20">
        <v>17</v>
      </c>
      <c r="C17" s="52">
        <f>'[1]UWert2'!C17</f>
        <v>0.26</v>
      </c>
      <c r="D17" s="46"/>
      <c r="E17" s="20">
        <v>17</v>
      </c>
      <c r="F17" s="20" t="s">
        <v>183</v>
      </c>
      <c r="G17" s="46"/>
      <c r="H17" s="46"/>
      <c r="I17" s="46"/>
      <c r="J17" s="46"/>
    </row>
    <row r="18" spans="1:10" ht="12.75">
      <c r="A18" s="20" t="s">
        <v>184</v>
      </c>
      <c r="B18" s="20">
        <v>18</v>
      </c>
      <c r="C18" s="52">
        <f>'[1]UWert2'!C18</f>
        <v>0.226</v>
      </c>
      <c r="D18" s="46"/>
      <c r="E18" s="20">
        <v>18</v>
      </c>
      <c r="F18" s="20" t="s">
        <v>184</v>
      </c>
      <c r="G18" s="46"/>
      <c r="H18" s="46"/>
      <c r="I18" s="46"/>
      <c r="J18" s="46"/>
    </row>
    <row r="19" spans="1:10" ht="12.75">
      <c r="A19" s="20" t="s">
        <v>185</v>
      </c>
      <c r="B19" s="20">
        <v>19</v>
      </c>
      <c r="C19" s="52">
        <f>'[1]UWert2'!C19</f>
        <v>0.199</v>
      </c>
      <c r="D19" s="46"/>
      <c r="E19" s="20">
        <v>19</v>
      </c>
      <c r="F19" s="20" t="s">
        <v>185</v>
      </c>
      <c r="G19" s="46"/>
      <c r="H19" s="46"/>
      <c r="I19" s="46"/>
      <c r="J19" s="46"/>
    </row>
    <row r="20" spans="1:10" ht="12.75">
      <c r="A20" s="20" t="s">
        <v>186</v>
      </c>
      <c r="B20" s="20">
        <v>20</v>
      </c>
      <c r="C20" s="52">
        <f>'[1]UWert2'!C20</f>
        <v>0.178</v>
      </c>
      <c r="D20" s="46"/>
      <c r="E20" s="20">
        <v>20</v>
      </c>
      <c r="F20" s="20" t="s">
        <v>186</v>
      </c>
      <c r="G20" s="46"/>
      <c r="H20" s="46"/>
      <c r="I20" s="46"/>
      <c r="J20" s="46"/>
    </row>
    <row r="21" spans="1:10" ht="12.75">
      <c r="A21" s="20" t="s">
        <v>187</v>
      </c>
      <c r="B21" s="20">
        <v>21</v>
      </c>
      <c r="C21" s="52">
        <f>'[1]UWert2'!C21</f>
        <v>0.161</v>
      </c>
      <c r="D21" s="46"/>
      <c r="E21" s="20">
        <v>21</v>
      </c>
      <c r="F21" s="20" t="s">
        <v>187</v>
      </c>
      <c r="G21" s="46"/>
      <c r="H21" s="46"/>
      <c r="I21" s="46"/>
      <c r="J21" s="46"/>
    </row>
    <row r="22" spans="1:10" ht="12.75">
      <c r="A22" s="20" t="s">
        <v>188</v>
      </c>
      <c r="B22" s="20">
        <v>22</v>
      </c>
      <c r="C22" s="52">
        <f>'[1]UWert2'!C22</f>
        <v>0.147</v>
      </c>
      <c r="D22" s="46"/>
      <c r="E22" s="20">
        <v>22</v>
      </c>
      <c r="F22" s="20" t="s">
        <v>188</v>
      </c>
      <c r="G22" s="46"/>
      <c r="H22" s="46"/>
      <c r="I22" s="46"/>
      <c r="J22" s="46"/>
    </row>
    <row r="23" spans="1:10" ht="12.75">
      <c r="A23" s="20" t="s">
        <v>189</v>
      </c>
      <c r="B23" s="20">
        <v>23</v>
      </c>
      <c r="C23" s="52">
        <f>'[1]UWert2'!C23</f>
        <v>0.136</v>
      </c>
      <c r="D23" s="46"/>
      <c r="E23" s="20">
        <v>23</v>
      </c>
      <c r="F23" s="20" t="s">
        <v>189</v>
      </c>
      <c r="G23" s="46"/>
      <c r="H23" s="46"/>
      <c r="I23" s="46"/>
      <c r="J23" s="46"/>
    </row>
    <row r="24" spans="1:10" ht="12.75">
      <c r="A24" s="20" t="s">
        <v>190</v>
      </c>
      <c r="B24" s="20">
        <v>24</v>
      </c>
      <c r="C24" s="52">
        <f>'[1]UWert2'!C24</f>
        <v>0.126</v>
      </c>
      <c r="D24" s="46"/>
      <c r="E24" s="20">
        <v>24</v>
      </c>
      <c r="F24" s="20" t="s">
        <v>190</v>
      </c>
      <c r="G24" s="46"/>
      <c r="H24" s="46"/>
      <c r="I24" s="46"/>
      <c r="J24" s="46"/>
    </row>
    <row r="25" spans="1:10" ht="12.75">
      <c r="A25" s="20" t="s">
        <v>191</v>
      </c>
      <c r="B25" s="20">
        <v>25</v>
      </c>
      <c r="C25" s="52">
        <f>'[1]UWert2'!C25</f>
        <v>0.117</v>
      </c>
      <c r="D25" s="46"/>
      <c r="E25" s="20">
        <v>25</v>
      </c>
      <c r="F25" s="20" t="s">
        <v>191</v>
      </c>
      <c r="G25" s="46"/>
      <c r="H25" s="46"/>
      <c r="I25" s="46"/>
      <c r="J25" s="46"/>
    </row>
    <row r="26" spans="1:10" ht="12.75">
      <c r="A26" s="20" t="s">
        <v>192</v>
      </c>
      <c r="B26" s="20">
        <v>26</v>
      </c>
      <c r="C26" s="52">
        <f>'[1]UWert2'!C26</f>
        <v>0.109</v>
      </c>
      <c r="D26" s="46"/>
      <c r="E26" s="20">
        <v>26</v>
      </c>
      <c r="F26" s="20" t="s">
        <v>192</v>
      </c>
      <c r="G26" s="46"/>
      <c r="H26" s="46"/>
      <c r="I26" s="46"/>
      <c r="J26" s="46"/>
    </row>
    <row r="27" spans="1:10" ht="16.5" customHeight="1">
      <c r="A27" s="65" t="s">
        <v>193</v>
      </c>
      <c r="B27" s="20">
        <v>27</v>
      </c>
      <c r="C27" s="52">
        <f>'[1]UWert2'!C27</f>
        <v>0.468</v>
      </c>
      <c r="D27" s="46"/>
      <c r="E27" s="20">
        <v>27</v>
      </c>
      <c r="F27" s="65" t="s">
        <v>193</v>
      </c>
      <c r="G27" s="46"/>
      <c r="H27" s="46"/>
      <c r="I27" s="46"/>
      <c r="J27" s="46"/>
    </row>
    <row r="28" spans="1:10" ht="12.75">
      <c r="A28" s="65" t="s">
        <v>194</v>
      </c>
      <c r="B28" s="20">
        <v>28</v>
      </c>
      <c r="C28" s="52">
        <f>'[1]UWert2'!C28</f>
        <v>0.401</v>
      </c>
      <c r="D28" s="46"/>
      <c r="E28" s="20">
        <v>28</v>
      </c>
      <c r="F28" s="65" t="s">
        <v>194</v>
      </c>
      <c r="G28" s="46"/>
      <c r="H28" s="46"/>
      <c r="I28" s="46"/>
      <c r="J28" s="46"/>
    </row>
    <row r="29" spans="1:10" ht="12.75">
      <c r="A29" s="65" t="s">
        <v>195</v>
      </c>
      <c r="B29" s="20">
        <v>29</v>
      </c>
      <c r="C29" s="52">
        <f>'[1]UWert2'!C29</f>
        <v>0.302</v>
      </c>
      <c r="D29" s="46"/>
      <c r="E29" s="20">
        <v>29</v>
      </c>
      <c r="F29" s="65" t="s">
        <v>195</v>
      </c>
      <c r="G29" s="46"/>
      <c r="H29" s="46"/>
      <c r="I29" s="46"/>
      <c r="J29" s="46"/>
    </row>
    <row r="30" spans="1:10" ht="12.75">
      <c r="A30" s="65" t="s">
        <v>196</v>
      </c>
      <c r="B30" s="20">
        <v>30</v>
      </c>
      <c r="C30" s="52">
        <f>'[1]UWert2'!C30</f>
        <v>0.247</v>
      </c>
      <c r="D30" s="46"/>
      <c r="E30" s="20">
        <v>30</v>
      </c>
      <c r="F30" s="65" t="s">
        <v>196</v>
      </c>
      <c r="G30" s="46"/>
      <c r="H30" s="46"/>
      <c r="I30" s="46"/>
      <c r="J30" s="46"/>
    </row>
    <row r="31" spans="1:10" ht="12.75">
      <c r="A31" s="65" t="s">
        <v>197</v>
      </c>
      <c r="B31" s="20">
        <v>31</v>
      </c>
      <c r="C31" s="52">
        <f>'[1]UWert2'!C31</f>
        <v>0.201</v>
      </c>
      <c r="D31" s="46"/>
      <c r="E31" s="20">
        <v>31</v>
      </c>
      <c r="F31" s="65" t="s">
        <v>197</v>
      </c>
      <c r="G31" s="46"/>
      <c r="H31" s="46"/>
      <c r="I31" s="46"/>
      <c r="J31" s="46"/>
    </row>
    <row r="32" spans="1:10" ht="12.75">
      <c r="A32" s="65" t="s">
        <v>198</v>
      </c>
      <c r="B32" s="20">
        <v>32</v>
      </c>
      <c r="C32" s="52">
        <f>'[1]UWert2'!C32</f>
        <v>0.174</v>
      </c>
      <c r="D32" s="46"/>
      <c r="E32" s="20">
        <v>32</v>
      </c>
      <c r="F32" s="65" t="s">
        <v>198</v>
      </c>
      <c r="G32" s="46"/>
      <c r="H32" s="46"/>
      <c r="I32" s="46"/>
      <c r="J32" s="46"/>
    </row>
    <row r="33" spans="1:10" ht="12.75">
      <c r="A33" s="65" t="s">
        <v>199</v>
      </c>
      <c r="B33" s="20">
        <v>33</v>
      </c>
      <c r="C33" s="52">
        <f>'[1]UWert2'!C33</f>
        <v>0.154</v>
      </c>
      <c r="D33" s="46"/>
      <c r="E33" s="20">
        <v>33</v>
      </c>
      <c r="F33" s="65" t="s">
        <v>199</v>
      </c>
      <c r="G33" s="46"/>
      <c r="H33" s="46"/>
      <c r="I33" s="46"/>
      <c r="J33" s="46"/>
    </row>
    <row r="34" spans="1:10" ht="12.75">
      <c r="A34" s="65" t="s">
        <v>200</v>
      </c>
      <c r="B34" s="20">
        <v>34</v>
      </c>
      <c r="C34" s="52">
        <f>'[1]UWert2'!C34</f>
        <v>0.137</v>
      </c>
      <c r="D34" s="46"/>
      <c r="E34" s="20">
        <v>34</v>
      </c>
      <c r="F34" s="65" t="s">
        <v>200</v>
      </c>
      <c r="G34" s="46"/>
      <c r="H34" s="46"/>
      <c r="I34" s="46"/>
      <c r="J34" s="46"/>
    </row>
    <row r="35" spans="1:10" ht="12.75">
      <c r="A35" s="65" t="s">
        <v>201</v>
      </c>
      <c r="B35" s="20">
        <v>35</v>
      </c>
      <c r="C35" s="52">
        <f>'[1]UWert2'!C35</f>
        <v>0.124</v>
      </c>
      <c r="D35" s="46"/>
      <c r="E35" s="20">
        <v>35</v>
      </c>
      <c r="F35" s="65" t="s">
        <v>201</v>
      </c>
      <c r="G35" s="46"/>
      <c r="H35" s="46"/>
      <c r="I35" s="46"/>
      <c r="J35" s="46"/>
    </row>
    <row r="36" spans="1:10" ht="12.75">
      <c r="A36" s="65" t="s">
        <v>202</v>
      </c>
      <c r="B36" s="20">
        <v>36</v>
      </c>
      <c r="C36" s="52">
        <f>'[1]UWert2'!C36</f>
        <v>0.113</v>
      </c>
      <c r="D36" s="46"/>
      <c r="E36" s="20">
        <v>36</v>
      </c>
      <c r="F36" s="65" t="s">
        <v>202</v>
      </c>
      <c r="G36" s="46"/>
      <c r="H36" s="46"/>
      <c r="I36" s="46"/>
      <c r="J36" s="46"/>
    </row>
    <row r="37" spans="1:10" ht="12.75">
      <c r="A37" s="65" t="s">
        <v>203</v>
      </c>
      <c r="B37" s="20">
        <v>37</v>
      </c>
      <c r="C37" s="52">
        <f>'[1]UWert2'!C37</f>
        <v>0.104</v>
      </c>
      <c r="D37" s="46"/>
      <c r="E37" s="20">
        <v>37</v>
      </c>
      <c r="F37" s="65" t="s">
        <v>203</v>
      </c>
      <c r="G37" s="46"/>
      <c r="H37" s="46"/>
      <c r="I37" s="46"/>
      <c r="J37" s="46"/>
    </row>
    <row r="38" spans="1:10" ht="12.75">
      <c r="A38" s="65" t="s">
        <v>204</v>
      </c>
      <c r="B38" s="20">
        <v>38</v>
      </c>
      <c r="C38" s="52">
        <f>'[1]UWert2'!C38</f>
        <v>0.097</v>
      </c>
      <c r="D38" s="46"/>
      <c r="E38" s="20">
        <v>38</v>
      </c>
      <c r="F38" s="65" t="s">
        <v>204</v>
      </c>
      <c r="G38" s="46"/>
      <c r="H38" s="46"/>
      <c r="I38" s="46"/>
      <c r="J38" s="46"/>
    </row>
    <row r="39" spans="1:10" ht="12.75">
      <c r="A39" s="65" t="s">
        <v>205</v>
      </c>
      <c r="B39" s="20">
        <v>39</v>
      </c>
      <c r="C39" s="52">
        <f>'[1]UWert2'!C39</f>
        <v>0.09</v>
      </c>
      <c r="D39" s="46"/>
      <c r="E39" s="20">
        <v>39</v>
      </c>
      <c r="F39" s="65" t="s">
        <v>205</v>
      </c>
      <c r="G39" s="46"/>
      <c r="H39" s="46"/>
      <c r="I39" s="46"/>
      <c r="J39" s="46"/>
    </row>
    <row r="40" spans="1:10" ht="12.75">
      <c r="A40" s="65" t="s">
        <v>206</v>
      </c>
      <c r="B40" s="20">
        <v>40</v>
      </c>
      <c r="C40" s="52">
        <f>'[1]UWert2'!C40</f>
        <v>0.084</v>
      </c>
      <c r="D40" s="46"/>
      <c r="E40" s="20">
        <v>40</v>
      </c>
      <c r="F40" s="65" t="s">
        <v>206</v>
      </c>
      <c r="G40" s="46"/>
      <c r="H40" s="46"/>
      <c r="I40" s="46"/>
      <c r="J40" s="46"/>
    </row>
    <row r="41" spans="1:10" ht="15.75" customHeight="1">
      <c r="A41" s="65" t="s">
        <v>207</v>
      </c>
      <c r="B41" s="20">
        <v>41</v>
      </c>
      <c r="C41" s="52">
        <f>'[1]UWert2'!C41</f>
        <v>0.402</v>
      </c>
      <c r="D41" s="46"/>
      <c r="E41" s="20">
        <v>41</v>
      </c>
      <c r="F41" s="65" t="s">
        <v>207</v>
      </c>
      <c r="G41" s="46"/>
      <c r="H41" s="46"/>
      <c r="I41" s="46"/>
      <c r="J41" s="46"/>
    </row>
    <row r="42" spans="1:10" ht="12.75">
      <c r="A42" s="65" t="s">
        <v>208</v>
      </c>
      <c r="B42" s="20">
        <v>42</v>
      </c>
      <c r="C42" s="52">
        <f>'[1]UWert2'!C42</f>
        <v>0.342</v>
      </c>
      <c r="D42" s="46"/>
      <c r="E42" s="20">
        <v>42</v>
      </c>
      <c r="F42" s="65" t="s">
        <v>208</v>
      </c>
      <c r="G42" s="46"/>
      <c r="H42" s="46"/>
      <c r="I42" s="46"/>
      <c r="J42" s="46"/>
    </row>
    <row r="43" spans="1:10" ht="12.75">
      <c r="A43" s="65" t="s">
        <v>209</v>
      </c>
      <c r="B43" s="20">
        <v>43</v>
      </c>
      <c r="C43" s="52">
        <f>'[1]UWert2'!C43</f>
        <v>0.264</v>
      </c>
      <c r="D43" s="46"/>
      <c r="E43" s="20">
        <v>43</v>
      </c>
      <c r="F43" s="65" t="s">
        <v>209</v>
      </c>
      <c r="G43" s="46"/>
      <c r="H43" s="46"/>
      <c r="I43" s="46"/>
      <c r="J43" s="46"/>
    </row>
    <row r="44" spans="1:10" ht="12.75">
      <c r="A44" s="65" t="s">
        <v>210</v>
      </c>
      <c r="B44" s="20">
        <v>44</v>
      </c>
      <c r="C44" s="52">
        <f>'[1]UWert2'!C44</f>
        <v>0.215</v>
      </c>
      <c r="D44" s="46"/>
      <c r="E44" s="20">
        <v>44</v>
      </c>
      <c r="F44" s="65" t="s">
        <v>210</v>
      </c>
      <c r="G44" s="46"/>
      <c r="H44" s="46"/>
      <c r="I44" s="46"/>
      <c r="J44" s="46"/>
    </row>
    <row r="45" spans="1:10" ht="12.75">
      <c r="A45" s="65" t="s">
        <v>211</v>
      </c>
      <c r="B45" s="20">
        <v>45</v>
      </c>
      <c r="C45" s="52">
        <f>'[1]UWert2'!C45</f>
        <v>0.181</v>
      </c>
      <c r="D45" s="46"/>
      <c r="E45" s="20">
        <v>45</v>
      </c>
      <c r="F45" s="65" t="s">
        <v>211</v>
      </c>
      <c r="G45" s="46"/>
      <c r="H45" s="46"/>
      <c r="I45" s="46"/>
      <c r="J45" s="46"/>
    </row>
    <row r="46" spans="1:10" ht="12.75">
      <c r="A46" s="65" t="s">
        <v>212</v>
      </c>
      <c r="B46" s="20">
        <v>46</v>
      </c>
      <c r="C46" s="52">
        <f>'[1]UWert2'!C46</f>
        <v>0.156</v>
      </c>
      <c r="D46" s="46"/>
      <c r="E46" s="20">
        <v>46</v>
      </c>
      <c r="F46" s="65" t="s">
        <v>212</v>
      </c>
      <c r="G46" s="46"/>
      <c r="H46" s="46"/>
      <c r="I46" s="46"/>
      <c r="J46" s="46"/>
    </row>
    <row r="47" spans="1:10" ht="12.75">
      <c r="A47" s="65" t="s">
        <v>213</v>
      </c>
      <c r="B47" s="20">
        <v>47</v>
      </c>
      <c r="C47" s="52">
        <f>'[1]UWert2'!C47</f>
        <v>0.138</v>
      </c>
      <c r="D47" s="46"/>
      <c r="E47" s="20">
        <v>47</v>
      </c>
      <c r="F47" s="65" t="s">
        <v>213</v>
      </c>
      <c r="G47" s="46"/>
      <c r="H47" s="46"/>
      <c r="I47" s="46"/>
      <c r="J47" s="46"/>
    </row>
    <row r="48" spans="1:10" ht="12.75">
      <c r="A48" s="65" t="s">
        <v>214</v>
      </c>
      <c r="B48" s="20">
        <v>48</v>
      </c>
      <c r="C48" s="52">
        <f>'[1]UWert2'!C48</f>
        <v>0.123</v>
      </c>
      <c r="D48" s="46"/>
      <c r="E48" s="20">
        <v>48</v>
      </c>
      <c r="F48" s="65" t="s">
        <v>214</v>
      </c>
      <c r="G48" s="46"/>
      <c r="H48" s="46"/>
      <c r="I48" s="46"/>
      <c r="J48" s="46"/>
    </row>
    <row r="49" spans="1:10" ht="12.75">
      <c r="A49" s="65" t="s">
        <v>215</v>
      </c>
      <c r="B49" s="20">
        <v>49</v>
      </c>
      <c r="C49" s="52">
        <f>'[1]UWert2'!C49</f>
        <v>0.111</v>
      </c>
      <c r="D49" s="46"/>
      <c r="E49" s="20">
        <v>49</v>
      </c>
      <c r="F49" s="65" t="s">
        <v>215</v>
      </c>
      <c r="G49" s="46"/>
      <c r="H49" s="46"/>
      <c r="I49" s="46"/>
      <c r="J49" s="46"/>
    </row>
    <row r="50" spans="1:10" ht="12.75">
      <c r="A50" s="65" t="s">
        <v>216</v>
      </c>
      <c r="B50" s="20">
        <v>50</v>
      </c>
      <c r="C50" s="52">
        <f>'[1]UWert2'!C50</f>
        <v>0.101</v>
      </c>
      <c r="D50" s="46"/>
      <c r="E50" s="20">
        <v>50</v>
      </c>
      <c r="F50" s="65" t="s">
        <v>216</v>
      </c>
      <c r="G50" s="46"/>
      <c r="H50" s="46"/>
      <c r="I50" s="46"/>
      <c r="J50" s="46"/>
    </row>
    <row r="51" spans="1:10" ht="12.75">
      <c r="A51" s="65" t="s">
        <v>217</v>
      </c>
      <c r="B51" s="20">
        <v>51</v>
      </c>
      <c r="C51" s="52">
        <f>'[1]UWert2'!C51</f>
        <v>0.093</v>
      </c>
      <c r="D51" s="46"/>
      <c r="E51" s="20">
        <v>51</v>
      </c>
      <c r="F51" s="65" t="s">
        <v>217</v>
      </c>
      <c r="G51" s="46"/>
      <c r="H51" s="46"/>
      <c r="I51" s="46"/>
      <c r="J51" s="46"/>
    </row>
    <row r="52" spans="1:10" ht="12.75">
      <c r="A52" s="65" t="s">
        <v>218</v>
      </c>
      <c r="B52" s="20">
        <v>52</v>
      </c>
      <c r="C52" s="52">
        <f>'[1]UWert2'!C52</f>
        <v>0.086</v>
      </c>
      <c r="D52" s="46"/>
      <c r="E52" s="20">
        <v>52</v>
      </c>
      <c r="F52" s="65" t="s">
        <v>218</v>
      </c>
      <c r="G52" s="46"/>
      <c r="H52" s="46"/>
      <c r="I52" s="46"/>
      <c r="J52" s="46"/>
    </row>
    <row r="53" spans="1:10" ht="12.75">
      <c r="A53" s="65" t="s">
        <v>219</v>
      </c>
      <c r="B53" s="20">
        <v>53</v>
      </c>
      <c r="C53" s="52">
        <f>'[1]UWert2'!C53</f>
        <v>0.08</v>
      </c>
      <c r="D53" s="46"/>
      <c r="E53" s="20">
        <v>53</v>
      </c>
      <c r="F53" s="65" t="s">
        <v>219</v>
      </c>
      <c r="G53" s="46"/>
      <c r="H53" s="46"/>
      <c r="I53" s="46"/>
      <c r="J53" s="46"/>
    </row>
    <row r="54" spans="1:10" ht="12.75">
      <c r="A54" s="65" t="s">
        <v>220</v>
      </c>
      <c r="B54" s="20">
        <v>54</v>
      </c>
      <c r="C54" s="52">
        <f>'[1]UWert2'!C54</f>
        <v>0.075</v>
      </c>
      <c r="D54" s="46"/>
      <c r="E54" s="20">
        <v>54</v>
      </c>
      <c r="F54" s="65" t="s">
        <v>220</v>
      </c>
      <c r="G54" s="46"/>
      <c r="H54" s="46"/>
      <c r="I54" s="46"/>
      <c r="J54" s="46"/>
    </row>
    <row r="55" spans="1:10" ht="15.75" customHeight="1">
      <c r="A55" s="65" t="s">
        <v>111</v>
      </c>
      <c r="B55" s="20">
        <v>55</v>
      </c>
      <c r="C55" s="52">
        <f>'[1]UWert2'!C55</f>
        <v>0.316</v>
      </c>
      <c r="D55" s="46"/>
      <c r="E55" s="20">
        <v>55</v>
      </c>
      <c r="F55" s="65" t="s">
        <v>111</v>
      </c>
      <c r="G55" s="46"/>
      <c r="H55" s="46"/>
      <c r="I55" s="46"/>
      <c r="J55" s="46"/>
    </row>
    <row r="56" spans="1:10" ht="12.75">
      <c r="A56" s="65" t="s">
        <v>112</v>
      </c>
      <c r="B56" s="20">
        <v>56</v>
      </c>
      <c r="C56" s="52">
        <f>'[1]UWert2'!C56</f>
        <v>0.243</v>
      </c>
      <c r="D56" s="46"/>
      <c r="E56" s="20">
        <v>56</v>
      </c>
      <c r="F56" s="65" t="s">
        <v>112</v>
      </c>
      <c r="G56" s="46"/>
      <c r="H56" s="46"/>
      <c r="I56" s="46"/>
      <c r="J56" s="46"/>
    </row>
    <row r="57" spans="1:10" ht="12.75">
      <c r="A57" s="65" t="s">
        <v>113</v>
      </c>
      <c r="B57" s="20">
        <v>57</v>
      </c>
      <c r="C57" s="52">
        <f>'[1]UWert2'!C57</f>
        <v>0.197</v>
      </c>
      <c r="D57" s="46"/>
      <c r="E57" s="20">
        <v>57</v>
      </c>
      <c r="F57" s="65" t="s">
        <v>113</v>
      </c>
      <c r="G57" s="46"/>
      <c r="H57" s="46"/>
      <c r="I57" s="46"/>
      <c r="J57" s="46"/>
    </row>
    <row r="58" spans="1:10" ht="12.75">
      <c r="A58" s="65" t="s">
        <v>114</v>
      </c>
      <c r="B58" s="20">
        <v>58</v>
      </c>
      <c r="C58" s="52">
        <f>'[1]UWert2'!C58</f>
        <v>0.166</v>
      </c>
      <c r="D58" s="46"/>
      <c r="E58" s="20">
        <v>58</v>
      </c>
      <c r="F58" s="65" t="s">
        <v>114</v>
      </c>
      <c r="G58" s="46"/>
      <c r="H58" s="46"/>
      <c r="I58" s="46"/>
      <c r="J58" s="46"/>
    </row>
    <row r="59" spans="1:10" ht="12.75">
      <c r="A59" s="65" t="s">
        <v>115</v>
      </c>
      <c r="B59" s="20">
        <v>59</v>
      </c>
      <c r="C59" s="52">
        <f>'[1]UWert2'!C59</f>
        <v>0.143</v>
      </c>
      <c r="D59" s="46"/>
      <c r="E59" s="20">
        <v>59</v>
      </c>
      <c r="F59" s="65" t="s">
        <v>115</v>
      </c>
      <c r="G59" s="46"/>
      <c r="H59" s="46"/>
      <c r="I59" s="46"/>
      <c r="J59" s="46"/>
    </row>
    <row r="60" spans="1:10" ht="12.75">
      <c r="A60" s="65" t="s">
        <v>116</v>
      </c>
      <c r="B60" s="20">
        <v>60</v>
      </c>
      <c r="C60" s="52">
        <f>'[1]UWert2'!C60</f>
        <v>0.126</v>
      </c>
      <c r="D60" s="46"/>
      <c r="E60" s="20">
        <v>60</v>
      </c>
      <c r="F60" s="65" t="s">
        <v>116</v>
      </c>
      <c r="G60" s="46"/>
      <c r="H60" s="46"/>
      <c r="I60" s="46"/>
      <c r="J60" s="46"/>
    </row>
    <row r="61" spans="1:10" ht="12.75">
      <c r="A61" s="65" t="s">
        <v>117</v>
      </c>
      <c r="B61" s="20">
        <v>61</v>
      </c>
      <c r="C61" s="52">
        <f>'[1]UWert2'!C61</f>
        <v>0.113</v>
      </c>
      <c r="D61" s="46"/>
      <c r="E61" s="20">
        <v>61</v>
      </c>
      <c r="F61" s="65" t="s">
        <v>117</v>
      </c>
      <c r="G61" s="46"/>
      <c r="H61" s="46"/>
      <c r="I61" s="46"/>
      <c r="J61" s="46"/>
    </row>
    <row r="62" spans="1:10" ht="12.75">
      <c r="A62" s="65" t="s">
        <v>118</v>
      </c>
      <c r="B62" s="20">
        <v>62</v>
      </c>
      <c r="C62" s="52">
        <f>'[1]UWert2'!C62</f>
        <v>0.102</v>
      </c>
      <c r="D62" s="46"/>
      <c r="E62" s="20">
        <v>62</v>
      </c>
      <c r="F62" s="65" t="s">
        <v>118</v>
      </c>
      <c r="G62" s="46"/>
      <c r="H62" s="46"/>
      <c r="I62" s="46"/>
      <c r="J62" s="46"/>
    </row>
    <row r="63" spans="1:10" ht="12.75">
      <c r="A63" s="65" t="s">
        <v>119</v>
      </c>
      <c r="B63" s="20">
        <v>63</v>
      </c>
      <c r="C63" s="52">
        <f>'[1]UWert2'!C63</f>
        <v>0.093</v>
      </c>
      <c r="D63" s="46"/>
      <c r="E63" s="20">
        <v>63</v>
      </c>
      <c r="F63" s="65" t="s">
        <v>119</v>
      </c>
      <c r="G63" s="46"/>
      <c r="H63" s="46"/>
      <c r="I63" s="46"/>
      <c r="J63" s="46"/>
    </row>
    <row r="64" spans="1:10" ht="12.75">
      <c r="A64" s="65" t="s">
        <v>120</v>
      </c>
      <c r="B64" s="20">
        <v>64</v>
      </c>
      <c r="C64" s="52">
        <f>'[1]UWert2'!C64</f>
        <v>0.085</v>
      </c>
      <c r="D64" s="46"/>
      <c r="E64" s="20">
        <v>64</v>
      </c>
      <c r="F64" s="65" t="s">
        <v>120</v>
      </c>
      <c r="G64" s="46"/>
      <c r="H64" s="46"/>
      <c r="I64" s="46"/>
      <c r="J64" s="46"/>
    </row>
    <row r="65" spans="1:10" ht="12.75">
      <c r="A65" s="65" t="s">
        <v>121</v>
      </c>
      <c r="B65" s="20">
        <v>65</v>
      </c>
      <c r="C65" s="52">
        <f>'[1]UWert2'!C65</f>
        <v>0.079</v>
      </c>
      <c r="D65" s="46"/>
      <c r="E65" s="20">
        <v>65</v>
      </c>
      <c r="F65" s="65" t="s">
        <v>121</v>
      </c>
      <c r="G65" s="46"/>
      <c r="H65" s="46"/>
      <c r="I65" s="46"/>
      <c r="J65" s="46"/>
    </row>
    <row r="66" spans="1:10" ht="12.75">
      <c r="A66" s="65" t="s">
        <v>122</v>
      </c>
      <c r="B66" s="20">
        <v>66</v>
      </c>
      <c r="C66" s="52">
        <f>'[1]UWert2'!C66</f>
        <v>0.073</v>
      </c>
      <c r="D66" s="46"/>
      <c r="E66" s="20">
        <v>66</v>
      </c>
      <c r="F66" s="65" t="s">
        <v>122</v>
      </c>
      <c r="G66" s="46"/>
      <c r="H66" s="46"/>
      <c r="I66" s="46"/>
      <c r="J66" s="46"/>
    </row>
    <row r="67" spans="1:10" ht="12.75">
      <c r="A67" s="65" t="s">
        <v>123</v>
      </c>
      <c r="B67" s="20">
        <v>67</v>
      </c>
      <c r="C67" s="52">
        <f>'[1]UWert2'!C67</f>
        <v>0.069</v>
      </c>
      <c r="D67" s="46"/>
      <c r="E67" s="20">
        <v>67</v>
      </c>
      <c r="F67" s="65" t="s">
        <v>123</v>
      </c>
      <c r="G67" s="46"/>
      <c r="H67" s="46"/>
      <c r="I67" s="46"/>
      <c r="J67" s="46"/>
    </row>
    <row r="68" spans="1:10" ht="15.75" customHeight="1">
      <c r="A68" s="65" t="s">
        <v>221</v>
      </c>
      <c r="B68" s="20">
        <v>68</v>
      </c>
      <c r="C68" s="52">
        <f>'[1]UWert2'!C68</f>
        <v>0.529</v>
      </c>
      <c r="D68" s="46"/>
      <c r="E68" s="20">
        <v>68</v>
      </c>
      <c r="F68" s="65" t="s">
        <v>221</v>
      </c>
      <c r="G68" s="46"/>
      <c r="H68" s="46"/>
      <c r="I68" s="46"/>
      <c r="J68" s="46"/>
    </row>
    <row r="69" spans="1:10" ht="12.75">
      <c r="A69" s="65" t="s">
        <v>222</v>
      </c>
      <c r="B69" s="20">
        <v>69</v>
      </c>
      <c r="C69" s="52">
        <f>'[1]UWert2'!C69</f>
        <v>0.414</v>
      </c>
      <c r="D69" s="46"/>
      <c r="E69" s="20">
        <v>69</v>
      </c>
      <c r="F69" s="65" t="s">
        <v>222</v>
      </c>
      <c r="G69" s="46"/>
      <c r="H69" s="46"/>
      <c r="I69" s="46"/>
      <c r="J69" s="46"/>
    </row>
    <row r="70" spans="1:10" ht="12.75">
      <c r="A70" s="65" t="s">
        <v>223</v>
      </c>
      <c r="B70" s="20">
        <v>70</v>
      </c>
      <c r="C70" s="52">
        <f>'[1]UWert2'!C70</f>
        <v>0.34</v>
      </c>
      <c r="D70" s="46"/>
      <c r="E70" s="20">
        <v>70</v>
      </c>
      <c r="F70" s="65" t="s">
        <v>223</v>
      </c>
      <c r="G70" s="46"/>
      <c r="H70" s="46"/>
      <c r="I70" s="46"/>
      <c r="J70" s="46"/>
    </row>
    <row r="71" spans="1:10" ht="12.75">
      <c r="A71" s="65" t="s">
        <v>224</v>
      </c>
      <c r="B71" s="20">
        <v>71</v>
      </c>
      <c r="C71" s="52">
        <f>'[1]UWert2'!C71</f>
        <v>0.288</v>
      </c>
      <c r="D71" s="46"/>
      <c r="E71" s="20">
        <v>71</v>
      </c>
      <c r="F71" s="65" t="s">
        <v>224</v>
      </c>
      <c r="G71" s="46"/>
      <c r="H71" s="46"/>
      <c r="I71" s="46"/>
      <c r="J71" s="46"/>
    </row>
    <row r="72" spans="1:10" ht="12.75">
      <c r="A72" s="65" t="s">
        <v>225</v>
      </c>
      <c r="B72" s="20">
        <v>72</v>
      </c>
      <c r="C72" s="52">
        <f>'[1]UWert2'!C72</f>
        <v>0.25</v>
      </c>
      <c r="D72" s="46"/>
      <c r="E72" s="20">
        <v>72</v>
      </c>
      <c r="F72" s="65" t="s">
        <v>225</v>
      </c>
      <c r="G72" s="46"/>
      <c r="H72" s="46"/>
      <c r="I72" s="46"/>
      <c r="J72" s="46"/>
    </row>
    <row r="73" spans="1:10" ht="12.75">
      <c r="A73" s="65" t="s">
        <v>226</v>
      </c>
      <c r="B73" s="20">
        <v>73</v>
      </c>
      <c r="C73" s="52">
        <f>'[1]UWert2'!C73</f>
        <v>0.221</v>
      </c>
      <c r="D73" s="46"/>
      <c r="E73" s="20">
        <v>73</v>
      </c>
      <c r="F73" s="65" t="s">
        <v>226</v>
      </c>
      <c r="G73" s="46"/>
      <c r="H73" s="46"/>
      <c r="I73" s="46"/>
      <c r="J73" s="46"/>
    </row>
    <row r="74" spans="1:10" ht="12.75">
      <c r="A74" s="65" t="s">
        <v>227</v>
      </c>
      <c r="B74" s="20">
        <v>74</v>
      </c>
      <c r="C74" s="52">
        <f>'[1]UWert2'!C74</f>
        <v>0.198</v>
      </c>
      <c r="D74" s="46"/>
      <c r="E74" s="20">
        <v>74</v>
      </c>
      <c r="F74" s="65" t="s">
        <v>227</v>
      </c>
      <c r="G74" s="46"/>
      <c r="H74" s="46"/>
      <c r="I74" s="46"/>
      <c r="J74" s="46"/>
    </row>
    <row r="75" spans="1:10" ht="12.75">
      <c r="A75" s="65" t="s">
        <v>228</v>
      </c>
      <c r="B75" s="20">
        <v>75</v>
      </c>
      <c r="C75" s="52">
        <f>'[1]UWert2'!C75</f>
        <v>0.179</v>
      </c>
      <c r="D75" s="46"/>
      <c r="E75" s="20">
        <v>75</v>
      </c>
      <c r="F75" s="65" t="s">
        <v>228</v>
      </c>
      <c r="G75" s="46"/>
      <c r="H75" s="46"/>
      <c r="I75" s="46"/>
      <c r="J75" s="46"/>
    </row>
    <row r="76" spans="1:10" ht="12.75">
      <c r="A76" s="65" t="s">
        <v>229</v>
      </c>
      <c r="B76" s="20">
        <v>76</v>
      </c>
      <c r="C76" s="52">
        <f>'[1]UWert2'!C76</f>
        <v>0.164</v>
      </c>
      <c r="D76" s="46"/>
      <c r="E76" s="20">
        <v>76</v>
      </c>
      <c r="F76" s="65" t="s">
        <v>229</v>
      </c>
      <c r="G76" s="46"/>
      <c r="H76" s="46"/>
      <c r="I76" s="46"/>
      <c r="J76" s="46"/>
    </row>
    <row r="77" spans="1:10" ht="12.75">
      <c r="A77" s="65" t="s">
        <v>230</v>
      </c>
      <c r="B77" s="20">
        <v>77</v>
      </c>
      <c r="C77" s="52">
        <f>'[1]UWert2'!C77</f>
        <v>0.151</v>
      </c>
      <c r="D77" s="46"/>
      <c r="E77" s="20">
        <v>77</v>
      </c>
      <c r="F77" s="65" t="s">
        <v>230</v>
      </c>
      <c r="G77" s="46"/>
      <c r="H77" s="46"/>
      <c r="I77" s="46"/>
      <c r="J77" s="46"/>
    </row>
    <row r="78" spans="1:10" ht="12.75">
      <c r="A78" s="65" t="s">
        <v>231</v>
      </c>
      <c r="B78" s="20">
        <v>78</v>
      </c>
      <c r="C78" s="52">
        <f>'[1]UWert2'!C78</f>
        <v>0.14</v>
      </c>
      <c r="D78" s="46"/>
      <c r="E78" s="20">
        <v>78</v>
      </c>
      <c r="F78" s="65" t="s">
        <v>231</v>
      </c>
      <c r="G78" s="46"/>
      <c r="H78" s="46"/>
      <c r="I78" s="46"/>
      <c r="J78" s="46"/>
    </row>
    <row r="79" spans="1:10" ht="12.75">
      <c r="A79" s="65" t="s">
        <v>232</v>
      </c>
      <c r="B79" s="20">
        <v>79</v>
      </c>
      <c r="C79" s="52">
        <f>'[1]UWert2'!C79</f>
        <v>0.13</v>
      </c>
      <c r="D79" s="46"/>
      <c r="E79" s="20">
        <v>79</v>
      </c>
      <c r="F79" s="65" t="s">
        <v>232</v>
      </c>
      <c r="G79" s="46"/>
      <c r="H79" s="46"/>
      <c r="I79" s="46"/>
      <c r="J79" s="46"/>
    </row>
    <row r="80" spans="1:10" ht="12.75" customHeight="1">
      <c r="A80" s="65" t="s">
        <v>233</v>
      </c>
      <c r="B80" s="20">
        <v>80</v>
      </c>
      <c r="C80" s="52">
        <f>'[1]UWert2'!C80</f>
        <v>0.122</v>
      </c>
      <c r="D80" s="46"/>
      <c r="E80" s="20">
        <v>80</v>
      </c>
      <c r="F80" s="65" t="s">
        <v>233</v>
      </c>
      <c r="G80" s="46"/>
      <c r="H80" s="46"/>
      <c r="I80" s="46"/>
      <c r="J80" s="46"/>
    </row>
    <row r="81" spans="1:10" ht="19.5" customHeight="1">
      <c r="A81" s="65" t="s">
        <v>234</v>
      </c>
      <c r="B81" s="20">
        <v>81</v>
      </c>
      <c r="C81" s="52" t="str">
        <f>'[1]UWert2'!C81</f>
        <v>0.766 (Umkehrdach)</v>
      </c>
      <c r="D81" s="46"/>
      <c r="E81" s="20">
        <v>81</v>
      </c>
      <c r="F81" s="65" t="s">
        <v>234</v>
      </c>
      <c r="G81" s="46"/>
      <c r="H81" s="46"/>
      <c r="I81" s="46"/>
      <c r="J81" s="46"/>
    </row>
    <row r="82" spans="1:10" ht="12.75">
      <c r="A82" s="65" t="s">
        <v>235</v>
      </c>
      <c r="B82" s="20">
        <v>82</v>
      </c>
      <c r="C82" s="52" t="str">
        <f>'[1]UWert2'!C82</f>
        <v>0.514 (Umkehrdach)</v>
      </c>
      <c r="D82" s="46"/>
      <c r="E82" s="20">
        <v>82</v>
      </c>
      <c r="F82" s="65" t="s">
        <v>235</v>
      </c>
      <c r="G82" s="46"/>
      <c r="H82" s="46"/>
      <c r="I82" s="46"/>
      <c r="J82" s="46"/>
    </row>
    <row r="83" spans="1:10" ht="12.75">
      <c r="A83" s="65" t="s">
        <v>236</v>
      </c>
      <c r="B83" s="20">
        <v>83</v>
      </c>
      <c r="C83" s="52" t="str">
        <f>'[1]UWert2'!C83</f>
        <v>0.421 (Umkehrdach)</v>
      </c>
      <c r="D83" s="46"/>
      <c r="E83" s="20">
        <v>83</v>
      </c>
      <c r="F83" s="65" t="s">
        <v>236</v>
      </c>
      <c r="G83" s="46"/>
      <c r="H83" s="46"/>
      <c r="I83" s="46"/>
      <c r="J83" s="46"/>
    </row>
    <row r="84" spans="1:10" ht="12.75">
      <c r="A84" s="65" t="s">
        <v>237</v>
      </c>
      <c r="B84" s="20">
        <v>84</v>
      </c>
      <c r="C84" s="52" t="str">
        <f>'[1]UWert2'!C84</f>
        <v>0.356 (Umkehrdach)</v>
      </c>
      <c r="D84" s="46"/>
      <c r="E84" s="20">
        <v>84</v>
      </c>
      <c r="F84" s="65" t="s">
        <v>237</v>
      </c>
      <c r="G84" s="46"/>
      <c r="H84" s="46"/>
      <c r="I84" s="46"/>
      <c r="J84" s="46"/>
    </row>
    <row r="85" spans="1:10" ht="12.75">
      <c r="A85" s="65" t="s">
        <v>238</v>
      </c>
      <c r="B85" s="20">
        <v>85</v>
      </c>
      <c r="C85" s="52" t="str">
        <f>'[1]UWert2'!C85</f>
        <v>0.309 (Umkehrdach)</v>
      </c>
      <c r="D85" s="46"/>
      <c r="E85" s="20">
        <v>85</v>
      </c>
      <c r="F85" s="65" t="s">
        <v>238</v>
      </c>
      <c r="G85" s="46"/>
      <c r="H85" s="46"/>
      <c r="I85" s="46"/>
      <c r="J85" s="46"/>
    </row>
    <row r="86" spans="1:10" ht="12.75">
      <c r="A86" s="65" t="s">
        <v>239</v>
      </c>
      <c r="B86" s="20">
        <v>86</v>
      </c>
      <c r="C86" s="52" t="str">
        <f>'[1]UWert2'!C86</f>
        <v>0.273 (Umkehrdach)</v>
      </c>
      <c r="D86" s="46"/>
      <c r="E86" s="20">
        <v>86</v>
      </c>
      <c r="F86" s="65" t="s">
        <v>239</v>
      </c>
      <c r="G86" s="46"/>
      <c r="H86" s="46"/>
      <c r="I86" s="46"/>
      <c r="J86" s="46"/>
    </row>
    <row r="87" spans="1:10" ht="12.75">
      <c r="A87" s="65" t="s">
        <v>240</v>
      </c>
      <c r="B87" s="20">
        <v>87</v>
      </c>
      <c r="C87" s="52" t="str">
        <f>'[1]UWert2'!C87</f>
        <v>0.244 (Umkehrdach)</v>
      </c>
      <c r="D87" s="46"/>
      <c r="E87" s="20">
        <v>87</v>
      </c>
      <c r="F87" s="65" t="s">
        <v>240</v>
      </c>
      <c r="G87" s="46"/>
      <c r="H87" s="46"/>
      <c r="I87" s="46"/>
      <c r="J87" s="46"/>
    </row>
    <row r="88" spans="1:10" ht="12.75">
      <c r="A88" s="65" t="s">
        <v>241</v>
      </c>
      <c r="B88" s="20">
        <v>88</v>
      </c>
      <c r="C88" s="52" t="str">
        <f>'[1]UWert2'!C88</f>
        <v>0.221 (Umkehrdach)</v>
      </c>
      <c r="D88" s="46"/>
      <c r="E88" s="20">
        <v>88</v>
      </c>
      <c r="F88" s="65" t="s">
        <v>241</v>
      </c>
      <c r="G88" s="46"/>
      <c r="H88" s="46"/>
      <c r="I88" s="46"/>
      <c r="J88" s="46"/>
    </row>
    <row r="89" spans="1:10" ht="12.75">
      <c r="A89" s="65" t="s">
        <v>242</v>
      </c>
      <c r="B89" s="20">
        <v>89</v>
      </c>
      <c r="C89" s="52" t="str">
        <f>'[1]UWert2'!C89</f>
        <v>0.203 (Umkehrdach)</v>
      </c>
      <c r="D89" s="46"/>
      <c r="E89" s="20">
        <v>89</v>
      </c>
      <c r="F89" s="65" t="s">
        <v>242</v>
      </c>
      <c r="G89" s="46"/>
      <c r="H89" s="46"/>
      <c r="I89" s="46"/>
      <c r="J89" s="46"/>
    </row>
    <row r="90" spans="1:10" ht="12.75">
      <c r="A90" s="65" t="s">
        <v>243</v>
      </c>
      <c r="B90" s="20">
        <v>90</v>
      </c>
      <c r="C90" s="52" t="str">
        <f>'[1]UWert2'!C90</f>
        <v>0.186 (Umkehrdach)</v>
      </c>
      <c r="D90" s="46"/>
      <c r="E90" s="20">
        <v>90</v>
      </c>
      <c r="F90" s="65" t="s">
        <v>243</v>
      </c>
      <c r="G90" s="46"/>
      <c r="H90" s="46"/>
      <c r="I90" s="46"/>
      <c r="J90" s="46"/>
    </row>
    <row r="91" spans="1:10" ht="12.75">
      <c r="A91" s="65" t="s">
        <v>244</v>
      </c>
      <c r="B91" s="20">
        <v>91</v>
      </c>
      <c r="C91" s="52" t="str">
        <f>'[1]UWert2'!C91</f>
        <v>0.173 (Umkehrdach)</v>
      </c>
      <c r="D91" s="46"/>
      <c r="E91" s="20">
        <v>91</v>
      </c>
      <c r="F91" s="65" t="s">
        <v>244</v>
      </c>
      <c r="G91" s="46"/>
      <c r="H91" s="46"/>
      <c r="I91" s="46"/>
      <c r="J91" s="46"/>
    </row>
    <row r="92" spans="1:10" ht="12.75">
      <c r="A92" s="65" t="s">
        <v>245</v>
      </c>
      <c r="B92" s="20">
        <v>92</v>
      </c>
      <c r="C92" s="52" t="str">
        <f>'[1]UWert2'!C92</f>
        <v>0.161 (Umkehrdach)</v>
      </c>
      <c r="D92" s="46"/>
      <c r="E92" s="20">
        <v>92</v>
      </c>
      <c r="F92" s="65" t="s">
        <v>245</v>
      </c>
      <c r="G92" s="46"/>
      <c r="H92" s="46"/>
      <c r="I92" s="46"/>
      <c r="J92" s="46"/>
    </row>
    <row r="93" spans="1:10" ht="12.75">
      <c r="A93" s="65" t="s">
        <v>246</v>
      </c>
      <c r="B93" s="20">
        <v>93</v>
      </c>
      <c r="C93" s="52" t="str">
        <f>'[1]UWert2'!C93</f>
        <v>0.151 (Umkehrdach)</v>
      </c>
      <c r="D93" s="46"/>
      <c r="E93" s="20">
        <v>93</v>
      </c>
      <c r="F93" s="65" t="s">
        <v>246</v>
      </c>
      <c r="G93" s="46"/>
      <c r="H93" s="46"/>
      <c r="I93" s="46"/>
      <c r="J93" s="46"/>
    </row>
    <row r="94" spans="1:10" ht="17.25" customHeight="1">
      <c r="A94" s="65" t="s">
        <v>247</v>
      </c>
      <c r="B94" s="20">
        <v>94</v>
      </c>
      <c r="C94" s="52">
        <f>'[1]UWert2'!C94</f>
        <v>0.557</v>
      </c>
      <c r="D94" s="46"/>
      <c r="E94" s="20">
        <v>94</v>
      </c>
      <c r="F94" s="65" t="s">
        <v>247</v>
      </c>
      <c r="G94" s="46"/>
      <c r="H94" s="46"/>
      <c r="I94" s="46"/>
      <c r="J94" s="46"/>
    </row>
    <row r="95" spans="1:10" ht="12.75">
      <c r="A95" s="65" t="s">
        <v>248</v>
      </c>
      <c r="B95" s="20">
        <v>95</v>
      </c>
      <c r="C95" s="52">
        <f>'[1]UWert2'!C95</f>
        <v>0.438</v>
      </c>
      <c r="D95" s="46"/>
      <c r="E95" s="20">
        <v>95</v>
      </c>
      <c r="F95" s="65" t="s">
        <v>248</v>
      </c>
      <c r="G95" s="46"/>
      <c r="H95" s="46"/>
      <c r="I95" s="46"/>
      <c r="J95" s="46"/>
    </row>
    <row r="96" spans="1:10" ht="12.75">
      <c r="A96" s="65" t="s">
        <v>249</v>
      </c>
      <c r="B96" s="20">
        <v>96</v>
      </c>
      <c r="C96" s="52">
        <f>'[1]UWert2'!C96</f>
        <v>0.361</v>
      </c>
      <c r="D96" s="46"/>
      <c r="E96" s="20">
        <v>96</v>
      </c>
      <c r="F96" s="65" t="s">
        <v>249</v>
      </c>
      <c r="G96" s="46"/>
      <c r="H96" s="46"/>
      <c r="I96" s="46"/>
      <c r="J96" s="46"/>
    </row>
    <row r="97" spans="1:10" ht="12.75">
      <c r="A97" s="65" t="s">
        <v>250</v>
      </c>
      <c r="B97" s="20">
        <v>97</v>
      </c>
      <c r="C97" s="52">
        <f>'[1]UWert2'!C97</f>
        <v>0.307</v>
      </c>
      <c r="D97" s="46"/>
      <c r="E97" s="20">
        <v>97</v>
      </c>
      <c r="F97" s="65" t="s">
        <v>250</v>
      </c>
      <c r="G97" s="46"/>
      <c r="H97" s="46"/>
      <c r="I97" s="46"/>
      <c r="J97" s="46"/>
    </row>
    <row r="98" spans="1:10" ht="12.75">
      <c r="A98" s="65" t="s">
        <v>251</v>
      </c>
      <c r="B98" s="20">
        <v>98</v>
      </c>
      <c r="C98" s="52">
        <f>'[1]UWert2'!C98</f>
        <v>0.267</v>
      </c>
      <c r="D98" s="46"/>
      <c r="E98" s="20">
        <v>98</v>
      </c>
      <c r="F98" s="65" t="s">
        <v>251</v>
      </c>
      <c r="G98" s="46"/>
      <c r="H98" s="46"/>
      <c r="I98" s="46"/>
      <c r="J98" s="46"/>
    </row>
    <row r="99" spans="1:10" ht="12.75">
      <c r="A99" s="65" t="s">
        <v>252</v>
      </c>
      <c r="B99" s="20">
        <v>99</v>
      </c>
      <c r="C99" s="52">
        <f>'[1]UWert2'!C99</f>
        <v>0.236</v>
      </c>
      <c r="D99" s="46"/>
      <c r="E99" s="20">
        <v>99</v>
      </c>
      <c r="F99" s="65" t="s">
        <v>252</v>
      </c>
      <c r="G99" s="46"/>
      <c r="H99" s="46"/>
      <c r="I99" s="46"/>
      <c r="J99" s="46"/>
    </row>
    <row r="100" spans="1:10" ht="12.75">
      <c r="A100" s="65" t="s">
        <v>253</v>
      </c>
      <c r="B100" s="20">
        <v>100</v>
      </c>
      <c r="C100" s="52">
        <f>'[1]UWert2'!C100</f>
        <v>0.212</v>
      </c>
      <c r="D100" s="46"/>
      <c r="E100" s="20">
        <v>100</v>
      </c>
      <c r="F100" s="65" t="s">
        <v>253</v>
      </c>
      <c r="G100" s="46"/>
      <c r="H100" s="46"/>
      <c r="I100" s="46"/>
      <c r="J100" s="46"/>
    </row>
    <row r="101" spans="1:10" ht="12.75">
      <c r="A101" s="65" t="s">
        <v>254</v>
      </c>
      <c r="B101" s="20">
        <v>101</v>
      </c>
      <c r="C101" s="52">
        <f>'[1]UWert2'!C101</f>
        <v>0.192</v>
      </c>
      <c r="D101" s="46"/>
      <c r="E101" s="20">
        <v>101</v>
      </c>
      <c r="F101" s="65" t="s">
        <v>254</v>
      </c>
      <c r="G101" s="46"/>
      <c r="H101" s="46"/>
      <c r="I101" s="46"/>
      <c r="J101" s="46"/>
    </row>
    <row r="102" spans="1:10" ht="12.75">
      <c r="A102" s="65" t="s">
        <v>255</v>
      </c>
      <c r="B102" s="20">
        <v>102</v>
      </c>
      <c r="C102" s="52">
        <f>'[1]UWert2'!C102</f>
        <v>0.176</v>
      </c>
      <c r="D102" s="46"/>
      <c r="E102" s="20">
        <v>102</v>
      </c>
      <c r="F102" s="65" t="s">
        <v>255</v>
      </c>
      <c r="G102" s="46"/>
      <c r="H102" s="46"/>
      <c r="I102" s="46"/>
      <c r="J102" s="46"/>
    </row>
    <row r="103" spans="1:10" ht="12.75">
      <c r="A103" s="65" t="s">
        <v>256</v>
      </c>
      <c r="B103" s="20">
        <v>103</v>
      </c>
      <c r="C103" s="52">
        <f>'[1]UWert2'!C103</f>
        <v>0.162</v>
      </c>
      <c r="D103" s="46"/>
      <c r="E103" s="20">
        <v>103</v>
      </c>
      <c r="F103" s="65" t="s">
        <v>256</v>
      </c>
      <c r="G103" s="46"/>
      <c r="H103" s="46"/>
      <c r="I103" s="46"/>
      <c r="J103" s="46"/>
    </row>
    <row r="104" spans="1:10" ht="12.75">
      <c r="A104" s="65" t="s">
        <v>257</v>
      </c>
      <c r="B104" s="20">
        <v>104</v>
      </c>
      <c r="C104" s="52">
        <f>'[1]UWert2'!C104</f>
        <v>0.15</v>
      </c>
      <c r="D104" s="46"/>
      <c r="E104" s="20">
        <v>104</v>
      </c>
      <c r="F104" s="65" t="s">
        <v>257</v>
      </c>
      <c r="G104" s="46"/>
      <c r="H104" s="46"/>
      <c r="I104" s="46"/>
      <c r="J104" s="46"/>
    </row>
    <row r="105" spans="1:10" ht="12.75">
      <c r="A105" s="65" t="s">
        <v>258</v>
      </c>
      <c r="B105" s="20">
        <v>105</v>
      </c>
      <c r="C105" s="52">
        <f>'[1]UWert2'!C105</f>
        <v>0.14</v>
      </c>
      <c r="D105" s="46"/>
      <c r="E105" s="20">
        <v>105</v>
      </c>
      <c r="F105" s="65" t="s">
        <v>258</v>
      </c>
      <c r="G105" s="46"/>
      <c r="H105" s="46"/>
      <c r="I105" s="46"/>
      <c r="J105" s="46"/>
    </row>
    <row r="106" spans="1:10" ht="12.75">
      <c r="A106" s="65" t="s">
        <v>259</v>
      </c>
      <c r="B106" s="20">
        <v>106</v>
      </c>
      <c r="C106" s="52">
        <f>'[1]UWert2'!C106</f>
        <v>0.131</v>
      </c>
      <c r="D106" s="46"/>
      <c r="E106" s="20">
        <v>106</v>
      </c>
      <c r="F106" s="65" t="s">
        <v>259</v>
      </c>
      <c r="G106" s="46"/>
      <c r="H106" s="46"/>
      <c r="I106" s="46"/>
      <c r="J106" s="46"/>
    </row>
    <row r="107" spans="1:10" ht="15.75" customHeight="1">
      <c r="A107" s="65" t="s">
        <v>260</v>
      </c>
      <c r="B107" s="20">
        <v>107</v>
      </c>
      <c r="C107" s="52">
        <f>'[1]UWert2'!C107</f>
        <v>0.695</v>
      </c>
      <c r="D107" s="46"/>
      <c r="E107" s="20">
        <v>107</v>
      </c>
      <c r="F107" s="65" t="s">
        <v>260</v>
      </c>
      <c r="G107" s="46"/>
      <c r="H107" s="46"/>
      <c r="I107" s="46"/>
      <c r="J107" s="46"/>
    </row>
    <row r="108" spans="1:10" ht="12.75">
      <c r="A108" s="65" t="s">
        <v>261</v>
      </c>
      <c r="B108" s="20">
        <v>108</v>
      </c>
      <c r="C108" s="52">
        <f>'[1]UWert2'!C108</f>
        <v>0.604</v>
      </c>
      <c r="D108" s="46"/>
      <c r="E108" s="20">
        <v>108</v>
      </c>
      <c r="F108" s="65" t="s">
        <v>261</v>
      </c>
      <c r="G108" s="46"/>
      <c r="H108" s="46"/>
      <c r="I108" s="46"/>
      <c r="J108" s="46"/>
    </row>
    <row r="109" spans="1:10" ht="12.75">
      <c r="A109" s="65" t="s">
        <v>262</v>
      </c>
      <c r="B109" s="20">
        <v>109</v>
      </c>
      <c r="C109" s="52">
        <f>'[1]UWert2'!C109</f>
        <v>0.478</v>
      </c>
      <c r="D109" s="46"/>
      <c r="E109" s="20">
        <v>109</v>
      </c>
      <c r="F109" s="65" t="s">
        <v>262</v>
      </c>
      <c r="G109" s="46"/>
      <c r="H109" s="46"/>
      <c r="I109" s="46"/>
      <c r="J109" s="46"/>
    </row>
    <row r="110" spans="1:10" ht="12.75">
      <c r="A110" s="65" t="s">
        <v>263</v>
      </c>
      <c r="B110" s="20">
        <v>110</v>
      </c>
      <c r="C110" s="52">
        <f>'[1]UWert2'!C110</f>
        <v>0.396</v>
      </c>
      <c r="D110" s="46"/>
      <c r="E110" s="20">
        <v>110</v>
      </c>
      <c r="F110" s="65" t="s">
        <v>263</v>
      </c>
      <c r="G110" s="46"/>
      <c r="H110" s="46"/>
      <c r="I110" s="46"/>
      <c r="J110" s="46"/>
    </row>
    <row r="111" spans="1:6" ht="12.75">
      <c r="A111" s="65" t="s">
        <v>152</v>
      </c>
      <c r="B111" s="20">
        <v>111</v>
      </c>
      <c r="C111" s="52">
        <f>'[1]UWert2'!C111</f>
        <v>0</v>
      </c>
      <c r="D111" s="46"/>
      <c r="E111" s="20">
        <v>111</v>
      </c>
      <c r="F111" s="65" t="s">
        <v>152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L111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37.7109375" style="20" customWidth="1"/>
    <col min="2" max="2" width="7.8515625" style="20" customWidth="1"/>
    <col min="3" max="3" width="11.421875" style="52" customWidth="1"/>
    <col min="4" max="4" width="44.7109375" style="0" customWidth="1"/>
    <col min="6" max="6" width="33.140625" style="0" bestFit="1" customWidth="1"/>
    <col min="9" max="9" width="14.140625" style="8" customWidth="1"/>
    <col min="10" max="10" width="13.00390625" style="8" customWidth="1"/>
  </cols>
  <sheetData>
    <row r="1" spans="1:10" ht="12.75">
      <c r="A1" s="20" t="s">
        <v>167</v>
      </c>
      <c r="B1" s="20">
        <v>1</v>
      </c>
      <c r="C1" s="52">
        <v>0.42</v>
      </c>
      <c r="D1" s="46" t="s">
        <v>69</v>
      </c>
      <c r="E1" s="20">
        <v>1</v>
      </c>
      <c r="F1" s="20" t="s">
        <v>167</v>
      </c>
      <c r="G1" s="46"/>
      <c r="H1" s="46"/>
      <c r="I1" s="51"/>
      <c r="J1" s="51"/>
    </row>
    <row r="2" spans="1:10" ht="12.75">
      <c r="A2" s="20" t="s">
        <v>168</v>
      </c>
      <c r="B2" s="20">
        <v>2</v>
      </c>
      <c r="C2" s="52">
        <v>0.326</v>
      </c>
      <c r="D2" s="46" t="s">
        <v>69</v>
      </c>
      <c r="E2" s="20">
        <v>2</v>
      </c>
      <c r="F2" s="20" t="s">
        <v>168</v>
      </c>
      <c r="G2" s="46"/>
      <c r="H2" s="46"/>
      <c r="I2" s="51"/>
      <c r="J2" s="51"/>
    </row>
    <row r="3" spans="1:10" ht="12.75">
      <c r="A3" s="20" t="s">
        <v>169</v>
      </c>
      <c r="B3" s="20">
        <v>3</v>
      </c>
      <c r="C3" s="52">
        <v>0.266</v>
      </c>
      <c r="D3" s="46" t="s">
        <v>69</v>
      </c>
      <c r="E3" s="20">
        <v>3</v>
      </c>
      <c r="F3" s="20" t="s">
        <v>169</v>
      </c>
      <c r="G3" s="46"/>
      <c r="H3" s="46"/>
      <c r="I3" s="51"/>
      <c r="J3" s="51"/>
    </row>
    <row r="4" spans="1:10" ht="12.75">
      <c r="A4" s="20" t="s">
        <v>170</v>
      </c>
      <c r="B4" s="20">
        <v>4</v>
      </c>
      <c r="C4" s="52">
        <v>0.225</v>
      </c>
      <c r="D4" s="46" t="s">
        <v>69</v>
      </c>
      <c r="E4" s="20">
        <v>4</v>
      </c>
      <c r="F4" s="20" t="s">
        <v>170</v>
      </c>
      <c r="G4" s="46"/>
      <c r="H4" s="46"/>
      <c r="I4" s="51"/>
      <c r="J4" s="51"/>
    </row>
    <row r="5" spans="1:10" ht="12.75">
      <c r="A5" s="20" t="s">
        <v>171</v>
      </c>
      <c r="B5" s="20">
        <v>5</v>
      </c>
      <c r="C5" s="52">
        <v>0.195</v>
      </c>
      <c r="D5" s="46" t="s">
        <v>69</v>
      </c>
      <c r="E5" s="20">
        <v>5</v>
      </c>
      <c r="F5" s="20" t="s">
        <v>171</v>
      </c>
      <c r="G5" s="46"/>
      <c r="H5" s="46"/>
      <c r="I5" s="51"/>
      <c r="J5" s="51"/>
    </row>
    <row r="6" spans="1:10" ht="12.75">
      <c r="A6" s="20" t="s">
        <v>172</v>
      </c>
      <c r="B6" s="20">
        <v>6</v>
      </c>
      <c r="C6" s="52">
        <v>0.172</v>
      </c>
      <c r="D6" s="46" t="s">
        <v>69</v>
      </c>
      <c r="E6" s="20">
        <v>6</v>
      </c>
      <c r="F6" s="20" t="s">
        <v>172</v>
      </c>
      <c r="G6" s="46"/>
      <c r="H6" s="46"/>
      <c r="I6" s="51"/>
      <c r="J6" s="51"/>
    </row>
    <row r="7" spans="1:10" ht="12.75">
      <c r="A7" s="20" t="s">
        <v>173</v>
      </c>
      <c r="B7" s="20">
        <v>7</v>
      </c>
      <c r="C7" s="52">
        <v>0.153</v>
      </c>
      <c r="D7" s="46" t="s">
        <v>69</v>
      </c>
      <c r="E7" s="20">
        <v>7</v>
      </c>
      <c r="F7" s="20" t="s">
        <v>173</v>
      </c>
      <c r="G7" s="46"/>
      <c r="H7" s="46"/>
      <c r="I7" s="51"/>
      <c r="J7" s="51"/>
    </row>
    <row r="8" spans="1:10" ht="12.75">
      <c r="A8" s="20" t="s">
        <v>174</v>
      </c>
      <c r="B8" s="20">
        <v>8</v>
      </c>
      <c r="C8" s="52">
        <v>0.139</v>
      </c>
      <c r="D8" s="46" t="s">
        <v>69</v>
      </c>
      <c r="E8" s="20">
        <v>8</v>
      </c>
      <c r="F8" s="20" t="s">
        <v>174</v>
      </c>
      <c r="G8" s="46"/>
      <c r="H8" s="46"/>
      <c r="I8" s="51"/>
      <c r="J8" s="51"/>
    </row>
    <row r="9" spans="1:10" ht="12.75">
      <c r="A9" s="20" t="s">
        <v>175</v>
      </c>
      <c r="B9" s="20">
        <v>9</v>
      </c>
      <c r="C9" s="52">
        <v>0.127</v>
      </c>
      <c r="D9" s="46" t="s">
        <v>69</v>
      </c>
      <c r="E9" s="20">
        <v>9</v>
      </c>
      <c r="F9" s="20" t="s">
        <v>175</v>
      </c>
      <c r="G9" s="46"/>
      <c r="H9" s="46"/>
      <c r="I9" s="51"/>
      <c r="J9" s="51"/>
    </row>
    <row r="10" spans="1:10" ht="12.75">
      <c r="A10" s="20" t="s">
        <v>176</v>
      </c>
      <c r="B10" s="20">
        <v>10</v>
      </c>
      <c r="C10" s="52">
        <v>0.116</v>
      </c>
      <c r="D10" s="46" t="s">
        <v>69</v>
      </c>
      <c r="E10" s="20">
        <v>10</v>
      </c>
      <c r="F10" s="20" t="s">
        <v>176</v>
      </c>
      <c r="G10" s="46"/>
      <c r="H10" s="46"/>
      <c r="I10" s="51"/>
      <c r="J10" s="51"/>
    </row>
    <row r="11" spans="1:10" ht="12.75">
      <c r="A11" s="20" t="s">
        <v>177</v>
      </c>
      <c r="B11" s="20">
        <v>11</v>
      </c>
      <c r="C11" s="52">
        <v>0.108</v>
      </c>
      <c r="D11" s="46" t="s">
        <v>69</v>
      </c>
      <c r="E11" s="20">
        <v>11</v>
      </c>
      <c r="F11" s="20" t="s">
        <v>177</v>
      </c>
      <c r="G11" s="46"/>
      <c r="H11" s="46"/>
      <c r="I11" s="51"/>
      <c r="J11" s="51"/>
    </row>
    <row r="12" spans="1:10" ht="12.75">
      <c r="A12" s="20" t="s">
        <v>178</v>
      </c>
      <c r="B12" s="20">
        <v>12</v>
      </c>
      <c r="C12" s="52">
        <v>0.1</v>
      </c>
      <c r="D12" s="46" t="s">
        <v>69</v>
      </c>
      <c r="E12" s="20">
        <v>12</v>
      </c>
      <c r="F12" s="20" t="s">
        <v>178</v>
      </c>
      <c r="G12" s="46"/>
      <c r="H12" s="46"/>
      <c r="I12" s="51"/>
      <c r="J12" s="51"/>
    </row>
    <row r="13" spans="1:10" ht="12.75">
      <c r="A13" s="20" t="s">
        <v>179</v>
      </c>
      <c r="B13" s="20">
        <v>13</v>
      </c>
      <c r="C13" s="52">
        <v>0.094</v>
      </c>
      <c r="D13" s="46" t="s">
        <v>69</v>
      </c>
      <c r="E13" s="20">
        <v>13</v>
      </c>
      <c r="F13" s="20" t="s">
        <v>179</v>
      </c>
      <c r="G13" s="46"/>
      <c r="H13" s="46"/>
      <c r="I13" s="51"/>
      <c r="J13" s="51"/>
    </row>
    <row r="14" spans="1:10" ht="15.75" customHeight="1">
      <c r="A14" s="20" t="s">
        <v>180</v>
      </c>
      <c r="B14" s="20">
        <v>14</v>
      </c>
      <c r="C14" s="52">
        <v>0.482</v>
      </c>
      <c r="D14" s="46" t="s">
        <v>98</v>
      </c>
      <c r="E14" s="20">
        <v>14</v>
      </c>
      <c r="F14" s="20" t="s">
        <v>180</v>
      </c>
      <c r="G14" s="46"/>
      <c r="H14" s="46"/>
      <c r="I14" s="51"/>
      <c r="J14" s="51"/>
    </row>
    <row r="15" spans="1:10" ht="12.75">
      <c r="A15" s="20" t="s">
        <v>181</v>
      </c>
      <c r="B15" s="20">
        <v>15</v>
      </c>
      <c r="C15" s="52">
        <v>0.376</v>
      </c>
      <c r="D15" s="46" t="s">
        <v>98</v>
      </c>
      <c r="E15" s="20">
        <v>15</v>
      </c>
      <c r="F15" s="20" t="s">
        <v>181</v>
      </c>
      <c r="G15" s="46"/>
      <c r="H15" s="46"/>
      <c r="I15" s="51"/>
      <c r="J15" s="51"/>
    </row>
    <row r="16" spans="1:10" ht="12.75">
      <c r="A16" s="20" t="s">
        <v>182</v>
      </c>
      <c r="B16" s="20">
        <v>16</v>
      </c>
      <c r="C16" s="52">
        <v>0.308</v>
      </c>
      <c r="D16" s="46" t="s">
        <v>98</v>
      </c>
      <c r="E16" s="20">
        <v>16</v>
      </c>
      <c r="F16" s="20" t="s">
        <v>182</v>
      </c>
      <c r="G16" s="46"/>
      <c r="H16" s="46"/>
      <c r="I16" s="51"/>
      <c r="J16" s="51"/>
    </row>
    <row r="17" spans="1:10" ht="12.75">
      <c r="A17" s="20" t="s">
        <v>183</v>
      </c>
      <c r="B17" s="20">
        <v>17</v>
      </c>
      <c r="C17" s="52">
        <v>0.26</v>
      </c>
      <c r="D17" s="46" t="s">
        <v>98</v>
      </c>
      <c r="E17" s="20">
        <v>17</v>
      </c>
      <c r="F17" s="20" t="s">
        <v>183</v>
      </c>
      <c r="G17" s="46"/>
      <c r="H17" s="46"/>
      <c r="I17" s="51"/>
      <c r="J17" s="51"/>
    </row>
    <row r="18" spans="1:10" ht="12.75">
      <c r="A18" s="20" t="s">
        <v>184</v>
      </c>
      <c r="B18" s="20">
        <v>18</v>
      </c>
      <c r="C18" s="52">
        <v>0.226</v>
      </c>
      <c r="D18" s="46" t="s">
        <v>98</v>
      </c>
      <c r="E18" s="20">
        <v>18</v>
      </c>
      <c r="F18" s="20" t="s">
        <v>184</v>
      </c>
      <c r="G18" s="46"/>
      <c r="H18" s="46"/>
      <c r="I18" s="51"/>
      <c r="J18" s="51"/>
    </row>
    <row r="19" spans="1:10" ht="12.75">
      <c r="A19" s="20" t="s">
        <v>185</v>
      </c>
      <c r="B19" s="20">
        <v>19</v>
      </c>
      <c r="C19" s="52">
        <v>0.199</v>
      </c>
      <c r="D19" s="46" t="s">
        <v>98</v>
      </c>
      <c r="E19" s="20">
        <v>19</v>
      </c>
      <c r="F19" s="20" t="s">
        <v>185</v>
      </c>
      <c r="G19" s="46"/>
      <c r="H19" s="46"/>
      <c r="I19" s="51"/>
      <c r="J19" s="51"/>
    </row>
    <row r="20" spans="1:10" ht="12.75">
      <c r="A20" s="20" t="s">
        <v>186</v>
      </c>
      <c r="B20" s="20">
        <v>20</v>
      </c>
      <c r="C20" s="52">
        <v>0.178</v>
      </c>
      <c r="D20" s="46" t="s">
        <v>98</v>
      </c>
      <c r="E20" s="20">
        <v>20</v>
      </c>
      <c r="F20" s="20" t="s">
        <v>186</v>
      </c>
      <c r="G20" s="46"/>
      <c r="H20" s="46"/>
      <c r="I20" s="51"/>
      <c r="J20" s="51"/>
    </row>
    <row r="21" spans="1:10" ht="12.75">
      <c r="A21" s="20" t="s">
        <v>187</v>
      </c>
      <c r="B21" s="20">
        <v>21</v>
      </c>
      <c r="C21" s="52">
        <v>0.161</v>
      </c>
      <c r="D21" s="46" t="s">
        <v>98</v>
      </c>
      <c r="E21" s="20">
        <v>21</v>
      </c>
      <c r="F21" s="20" t="s">
        <v>187</v>
      </c>
      <c r="G21" s="46"/>
      <c r="H21" s="46"/>
      <c r="I21" s="51"/>
      <c r="J21" s="51"/>
    </row>
    <row r="22" spans="1:10" ht="12.75">
      <c r="A22" s="20" t="s">
        <v>188</v>
      </c>
      <c r="B22" s="20">
        <v>22</v>
      </c>
      <c r="C22" s="52">
        <v>0.147</v>
      </c>
      <c r="D22" s="46" t="s">
        <v>98</v>
      </c>
      <c r="E22" s="20">
        <v>22</v>
      </c>
      <c r="F22" s="20" t="s">
        <v>188</v>
      </c>
      <c r="G22" s="46"/>
      <c r="H22" s="46"/>
      <c r="I22" s="51"/>
      <c r="J22" s="51"/>
    </row>
    <row r="23" spans="1:10" ht="12.75">
      <c r="A23" s="20" t="s">
        <v>189</v>
      </c>
      <c r="B23" s="20">
        <v>23</v>
      </c>
      <c r="C23" s="52">
        <v>0.136</v>
      </c>
      <c r="D23" s="46" t="s">
        <v>98</v>
      </c>
      <c r="E23" s="20">
        <v>23</v>
      </c>
      <c r="F23" s="20" t="s">
        <v>189</v>
      </c>
      <c r="G23" s="46"/>
      <c r="H23" s="46"/>
      <c r="I23" s="51"/>
      <c r="J23" s="51"/>
    </row>
    <row r="24" spans="1:10" ht="12.75">
      <c r="A24" s="20" t="s">
        <v>190</v>
      </c>
      <c r="B24" s="20">
        <v>24</v>
      </c>
      <c r="C24" s="52">
        <v>0.126</v>
      </c>
      <c r="D24" s="46" t="s">
        <v>98</v>
      </c>
      <c r="E24" s="20">
        <v>24</v>
      </c>
      <c r="F24" s="20" t="s">
        <v>190</v>
      </c>
      <c r="G24" s="46"/>
      <c r="H24" s="46"/>
      <c r="I24" s="51"/>
      <c r="J24" s="51"/>
    </row>
    <row r="25" spans="1:10" ht="12.75">
      <c r="A25" s="20" t="s">
        <v>191</v>
      </c>
      <c r="B25" s="20">
        <v>25</v>
      </c>
      <c r="C25" s="52">
        <v>0.117</v>
      </c>
      <c r="D25" s="46" t="s">
        <v>98</v>
      </c>
      <c r="E25" s="20">
        <v>25</v>
      </c>
      <c r="F25" s="20" t="s">
        <v>191</v>
      </c>
      <c r="G25" s="46"/>
      <c r="H25" s="46"/>
      <c r="I25" s="51"/>
      <c r="J25" s="51"/>
    </row>
    <row r="26" spans="1:10" ht="12.75">
      <c r="A26" s="20" t="s">
        <v>192</v>
      </c>
      <c r="B26" s="20">
        <v>26</v>
      </c>
      <c r="C26" s="52">
        <v>0.109</v>
      </c>
      <c r="D26" s="46" t="s">
        <v>98</v>
      </c>
      <c r="E26" s="20">
        <v>26</v>
      </c>
      <c r="F26" s="20" t="s">
        <v>192</v>
      </c>
      <c r="G26" s="46"/>
      <c r="H26" s="46"/>
      <c r="I26" s="51"/>
      <c r="J26" s="51"/>
    </row>
    <row r="27" spans="1:10" ht="18" customHeight="1">
      <c r="A27" s="65" t="s">
        <v>193</v>
      </c>
      <c r="B27" s="20">
        <v>27</v>
      </c>
      <c r="C27" s="52">
        <v>0.468</v>
      </c>
      <c r="D27" s="46" t="s">
        <v>68</v>
      </c>
      <c r="E27" s="20">
        <v>27</v>
      </c>
      <c r="F27" s="65" t="s">
        <v>193</v>
      </c>
      <c r="G27" s="46"/>
      <c r="H27" s="46"/>
      <c r="I27" s="51"/>
      <c r="J27" s="51"/>
    </row>
    <row r="28" spans="1:10" ht="12.75">
      <c r="A28" s="65" t="s">
        <v>194</v>
      </c>
      <c r="B28" s="20">
        <v>28</v>
      </c>
      <c r="C28" s="52">
        <v>0.401</v>
      </c>
      <c r="D28" s="46" t="s">
        <v>68</v>
      </c>
      <c r="E28" s="20">
        <v>28</v>
      </c>
      <c r="F28" s="65" t="s">
        <v>194</v>
      </c>
      <c r="G28" s="46"/>
      <c r="H28" s="46"/>
      <c r="I28" s="51"/>
      <c r="J28" s="51"/>
    </row>
    <row r="29" spans="1:10" ht="12.75">
      <c r="A29" s="65" t="s">
        <v>195</v>
      </c>
      <c r="B29" s="20">
        <v>29</v>
      </c>
      <c r="C29" s="52">
        <v>0.302</v>
      </c>
      <c r="D29" s="46" t="s">
        <v>70</v>
      </c>
      <c r="E29" s="20">
        <v>29</v>
      </c>
      <c r="F29" s="65" t="s">
        <v>195</v>
      </c>
      <c r="G29" s="46"/>
      <c r="H29" s="46"/>
      <c r="I29" s="51"/>
      <c r="J29" s="51"/>
    </row>
    <row r="30" spans="1:10" ht="12.75">
      <c r="A30" s="65" t="s">
        <v>196</v>
      </c>
      <c r="B30" s="20">
        <v>30</v>
      </c>
      <c r="C30" s="52">
        <v>0.247</v>
      </c>
      <c r="D30" s="46" t="s">
        <v>70</v>
      </c>
      <c r="E30" s="20">
        <v>30</v>
      </c>
      <c r="F30" s="65" t="s">
        <v>196</v>
      </c>
      <c r="G30" s="46"/>
      <c r="H30" s="46"/>
      <c r="I30" s="51"/>
      <c r="J30" s="51"/>
    </row>
    <row r="31" spans="1:10" ht="12.75">
      <c r="A31" s="65" t="s">
        <v>197</v>
      </c>
      <c r="B31" s="20">
        <v>31</v>
      </c>
      <c r="C31" s="52">
        <v>0.201</v>
      </c>
      <c r="D31" s="46" t="s">
        <v>71</v>
      </c>
      <c r="E31" s="20">
        <v>31</v>
      </c>
      <c r="F31" s="65" t="s">
        <v>197</v>
      </c>
      <c r="G31" s="46"/>
      <c r="H31" s="46"/>
      <c r="I31" s="51"/>
      <c r="J31" s="51"/>
    </row>
    <row r="32" spans="1:10" ht="12.75">
      <c r="A32" s="65" t="s">
        <v>198</v>
      </c>
      <c r="B32" s="20">
        <v>32</v>
      </c>
      <c r="C32" s="52">
        <v>0.174</v>
      </c>
      <c r="D32" s="46" t="s">
        <v>71</v>
      </c>
      <c r="E32" s="20">
        <v>32</v>
      </c>
      <c r="F32" s="65" t="s">
        <v>198</v>
      </c>
      <c r="G32" s="46"/>
      <c r="H32" s="46"/>
      <c r="I32" s="51"/>
      <c r="J32" s="51"/>
    </row>
    <row r="33" spans="1:10" ht="12.75">
      <c r="A33" s="65" t="s">
        <v>199</v>
      </c>
      <c r="B33" s="20">
        <v>33</v>
      </c>
      <c r="C33" s="52">
        <v>0.154</v>
      </c>
      <c r="D33" s="46" t="s">
        <v>71</v>
      </c>
      <c r="E33" s="20">
        <v>33</v>
      </c>
      <c r="F33" s="65" t="s">
        <v>199</v>
      </c>
      <c r="G33" s="46"/>
      <c r="H33" s="46"/>
      <c r="I33" s="51"/>
      <c r="J33" s="51"/>
    </row>
    <row r="34" spans="1:10" ht="12.75">
      <c r="A34" s="65" t="s">
        <v>200</v>
      </c>
      <c r="B34" s="20">
        <v>34</v>
      </c>
      <c r="C34" s="52">
        <v>0.137</v>
      </c>
      <c r="D34" s="46" t="s">
        <v>71</v>
      </c>
      <c r="E34" s="20">
        <v>34</v>
      </c>
      <c r="F34" s="65" t="s">
        <v>200</v>
      </c>
      <c r="G34" s="46"/>
      <c r="H34" s="46"/>
      <c r="I34" s="51"/>
      <c r="J34" s="51"/>
    </row>
    <row r="35" spans="1:10" ht="12.75">
      <c r="A35" s="65" t="s">
        <v>201</v>
      </c>
      <c r="B35" s="20">
        <v>35</v>
      </c>
      <c r="C35" s="52">
        <v>0.124</v>
      </c>
      <c r="D35" s="46" t="s">
        <v>71</v>
      </c>
      <c r="E35" s="20">
        <v>35</v>
      </c>
      <c r="F35" s="65" t="s">
        <v>201</v>
      </c>
      <c r="G35" s="46"/>
      <c r="H35" s="46"/>
      <c r="I35" s="51"/>
      <c r="J35" s="51"/>
    </row>
    <row r="36" spans="1:10" ht="12.75">
      <c r="A36" s="65" t="s">
        <v>202</v>
      </c>
      <c r="B36" s="20">
        <v>36</v>
      </c>
      <c r="C36" s="52">
        <v>0.113</v>
      </c>
      <c r="D36" s="46" t="s">
        <v>71</v>
      </c>
      <c r="E36" s="20">
        <v>36</v>
      </c>
      <c r="F36" s="65" t="s">
        <v>202</v>
      </c>
      <c r="G36" s="46"/>
      <c r="H36" s="46"/>
      <c r="I36" s="51"/>
      <c r="J36" s="51"/>
    </row>
    <row r="37" spans="1:10" ht="12.75">
      <c r="A37" s="65" t="s">
        <v>203</v>
      </c>
      <c r="B37" s="20">
        <v>37</v>
      </c>
      <c r="C37" s="52">
        <v>0.104</v>
      </c>
      <c r="D37" s="46" t="s">
        <v>71</v>
      </c>
      <c r="E37" s="20">
        <v>37</v>
      </c>
      <c r="F37" s="65" t="s">
        <v>203</v>
      </c>
      <c r="G37" s="46"/>
      <c r="H37" s="46"/>
      <c r="I37" s="51"/>
      <c r="J37" s="51"/>
    </row>
    <row r="38" spans="1:10" ht="12.75">
      <c r="A38" s="65" t="s">
        <v>204</v>
      </c>
      <c r="B38" s="20">
        <v>38</v>
      </c>
      <c r="C38" s="52">
        <v>0.097</v>
      </c>
      <c r="D38" s="46" t="s">
        <v>71</v>
      </c>
      <c r="E38" s="20">
        <v>38</v>
      </c>
      <c r="F38" s="65" t="s">
        <v>204</v>
      </c>
      <c r="G38" s="46"/>
      <c r="H38" s="46"/>
      <c r="I38" s="51"/>
      <c r="J38" s="51"/>
    </row>
    <row r="39" spans="1:10" ht="12.75">
      <c r="A39" s="65" t="s">
        <v>205</v>
      </c>
      <c r="B39" s="20">
        <v>39</v>
      </c>
      <c r="C39" s="52">
        <v>0.09</v>
      </c>
      <c r="D39" s="46" t="s">
        <v>71</v>
      </c>
      <c r="E39" s="20">
        <v>39</v>
      </c>
      <c r="F39" s="65" t="s">
        <v>205</v>
      </c>
      <c r="G39" s="46"/>
      <c r="H39" s="46"/>
      <c r="I39" s="51"/>
      <c r="J39" s="51"/>
    </row>
    <row r="40" spans="1:10" ht="12.75">
      <c r="A40" s="65" t="s">
        <v>206</v>
      </c>
      <c r="B40" s="20">
        <v>40</v>
      </c>
      <c r="C40" s="52">
        <v>0.084</v>
      </c>
      <c r="D40" s="46" t="s">
        <v>71</v>
      </c>
      <c r="E40" s="20">
        <v>40</v>
      </c>
      <c r="F40" s="65" t="s">
        <v>206</v>
      </c>
      <c r="G40" s="46"/>
      <c r="H40" s="46"/>
      <c r="I40" s="51"/>
      <c r="J40" s="51"/>
    </row>
    <row r="41" spans="1:10" ht="15" customHeight="1">
      <c r="A41" s="65" t="s">
        <v>207</v>
      </c>
      <c r="B41" s="20">
        <v>41</v>
      </c>
      <c r="C41" s="52">
        <v>0.402</v>
      </c>
      <c r="D41" s="46" t="s">
        <v>100</v>
      </c>
      <c r="E41" s="20">
        <v>41</v>
      </c>
      <c r="F41" s="65" t="s">
        <v>207</v>
      </c>
      <c r="G41" s="46"/>
      <c r="H41" s="46"/>
      <c r="I41" s="51"/>
      <c r="J41" s="51"/>
    </row>
    <row r="42" spans="1:10" ht="12.75">
      <c r="A42" s="65" t="s">
        <v>208</v>
      </c>
      <c r="B42" s="20">
        <v>42</v>
      </c>
      <c r="C42" s="52">
        <v>0.342</v>
      </c>
      <c r="D42" s="46" t="s">
        <v>100</v>
      </c>
      <c r="E42" s="20">
        <v>42</v>
      </c>
      <c r="F42" s="65" t="s">
        <v>208</v>
      </c>
      <c r="G42" s="46"/>
      <c r="H42" s="46"/>
      <c r="I42" s="51"/>
      <c r="J42" s="51"/>
    </row>
    <row r="43" spans="1:10" ht="12.75">
      <c r="A43" s="65" t="s">
        <v>209</v>
      </c>
      <c r="B43" s="20">
        <v>43</v>
      </c>
      <c r="C43" s="52">
        <v>0.264</v>
      </c>
      <c r="D43" s="46" t="s">
        <v>100</v>
      </c>
      <c r="E43" s="20">
        <v>43</v>
      </c>
      <c r="F43" s="65" t="s">
        <v>209</v>
      </c>
      <c r="G43" s="46"/>
      <c r="H43" s="46"/>
      <c r="I43" s="51"/>
      <c r="J43" s="51"/>
    </row>
    <row r="44" spans="1:10" ht="12.75">
      <c r="A44" s="65" t="s">
        <v>210</v>
      </c>
      <c r="B44" s="20">
        <v>44</v>
      </c>
      <c r="C44" s="52">
        <v>0.215</v>
      </c>
      <c r="D44" s="46" t="s">
        <v>101</v>
      </c>
      <c r="E44" s="20">
        <v>44</v>
      </c>
      <c r="F44" s="65" t="s">
        <v>210</v>
      </c>
      <c r="G44" s="46"/>
      <c r="H44" s="46"/>
      <c r="I44" s="51"/>
      <c r="J44" s="51"/>
    </row>
    <row r="45" spans="1:10" ht="12.75">
      <c r="A45" s="65" t="s">
        <v>211</v>
      </c>
      <c r="B45" s="20">
        <v>45</v>
      </c>
      <c r="C45" s="52">
        <v>0.181</v>
      </c>
      <c r="D45" s="46" t="s">
        <v>100</v>
      </c>
      <c r="E45" s="20">
        <v>45</v>
      </c>
      <c r="F45" s="65" t="s">
        <v>211</v>
      </c>
      <c r="G45" s="46"/>
      <c r="H45" s="46"/>
      <c r="I45" s="51"/>
      <c r="J45" s="51"/>
    </row>
    <row r="46" spans="1:10" ht="12.75">
      <c r="A46" s="65" t="s">
        <v>212</v>
      </c>
      <c r="B46" s="20">
        <v>46</v>
      </c>
      <c r="C46" s="52">
        <v>0.156</v>
      </c>
      <c r="D46" s="46" t="s">
        <v>100</v>
      </c>
      <c r="E46" s="20">
        <v>46</v>
      </c>
      <c r="F46" s="65" t="s">
        <v>212</v>
      </c>
      <c r="G46" s="46"/>
      <c r="H46" s="46"/>
      <c r="I46" s="51"/>
      <c r="J46" s="51"/>
    </row>
    <row r="47" spans="1:10" ht="12.75">
      <c r="A47" s="65" t="s">
        <v>213</v>
      </c>
      <c r="B47" s="20">
        <v>47</v>
      </c>
      <c r="C47" s="52">
        <v>0.138</v>
      </c>
      <c r="D47" s="46" t="s">
        <v>100</v>
      </c>
      <c r="E47" s="20">
        <v>47</v>
      </c>
      <c r="F47" s="65" t="s">
        <v>213</v>
      </c>
      <c r="G47" s="46"/>
      <c r="H47" s="46"/>
      <c r="I47" s="51"/>
      <c r="J47" s="51"/>
    </row>
    <row r="48" spans="1:10" ht="12.75">
      <c r="A48" s="65" t="s">
        <v>214</v>
      </c>
      <c r="B48" s="20">
        <v>48</v>
      </c>
      <c r="C48" s="52">
        <v>0.123</v>
      </c>
      <c r="D48" s="46" t="s">
        <v>100</v>
      </c>
      <c r="E48" s="20">
        <v>48</v>
      </c>
      <c r="F48" s="65" t="s">
        <v>214</v>
      </c>
      <c r="G48" s="46"/>
      <c r="H48" s="46"/>
      <c r="I48" s="51"/>
      <c r="J48" s="51"/>
    </row>
    <row r="49" spans="1:10" ht="12.75">
      <c r="A49" s="65" t="s">
        <v>215</v>
      </c>
      <c r="B49" s="20">
        <v>49</v>
      </c>
      <c r="C49" s="52">
        <v>0.111</v>
      </c>
      <c r="D49" s="46" t="s">
        <v>100</v>
      </c>
      <c r="E49" s="20">
        <v>49</v>
      </c>
      <c r="F49" s="65" t="s">
        <v>215</v>
      </c>
      <c r="G49" s="46"/>
      <c r="H49" s="46"/>
      <c r="I49" s="51"/>
      <c r="J49" s="51"/>
    </row>
    <row r="50" spans="1:10" ht="12.75">
      <c r="A50" s="65" t="s">
        <v>216</v>
      </c>
      <c r="B50" s="20">
        <v>50</v>
      </c>
      <c r="C50" s="52">
        <v>0.101</v>
      </c>
      <c r="D50" s="46" t="s">
        <v>100</v>
      </c>
      <c r="E50" s="20">
        <v>50</v>
      </c>
      <c r="F50" s="65" t="s">
        <v>216</v>
      </c>
      <c r="G50" s="46"/>
      <c r="H50" s="46"/>
      <c r="I50" s="51"/>
      <c r="J50" s="51"/>
    </row>
    <row r="51" spans="1:10" ht="12.75">
      <c r="A51" s="65" t="s">
        <v>217</v>
      </c>
      <c r="B51" s="20">
        <v>51</v>
      </c>
      <c r="C51" s="52">
        <v>0.093</v>
      </c>
      <c r="D51" s="46" t="s">
        <v>100</v>
      </c>
      <c r="E51" s="20">
        <v>51</v>
      </c>
      <c r="F51" s="65" t="s">
        <v>217</v>
      </c>
      <c r="G51" s="46"/>
      <c r="H51" s="46"/>
      <c r="I51" s="51"/>
      <c r="J51" s="51"/>
    </row>
    <row r="52" spans="1:10" ht="12.75">
      <c r="A52" s="65" t="s">
        <v>218</v>
      </c>
      <c r="B52" s="20">
        <v>52</v>
      </c>
      <c r="C52" s="52">
        <v>0.086</v>
      </c>
      <c r="D52" s="46" t="s">
        <v>100</v>
      </c>
      <c r="E52" s="20">
        <v>52</v>
      </c>
      <c r="F52" s="65" t="s">
        <v>218</v>
      </c>
      <c r="G52" s="46"/>
      <c r="H52" s="46"/>
      <c r="I52" s="51"/>
      <c r="J52" s="51"/>
    </row>
    <row r="53" spans="1:10" ht="12.75">
      <c r="A53" s="65" t="s">
        <v>219</v>
      </c>
      <c r="B53" s="20">
        <v>53</v>
      </c>
      <c r="C53" s="52">
        <v>0.08</v>
      </c>
      <c r="D53" s="46" t="s">
        <v>100</v>
      </c>
      <c r="E53" s="20">
        <v>53</v>
      </c>
      <c r="F53" s="65" t="s">
        <v>219</v>
      </c>
      <c r="G53" s="46"/>
      <c r="H53" s="46"/>
      <c r="I53" s="51"/>
      <c r="J53" s="51"/>
    </row>
    <row r="54" spans="1:10" ht="12.75">
      <c r="A54" s="65" t="s">
        <v>220</v>
      </c>
      <c r="B54" s="20">
        <v>54</v>
      </c>
      <c r="C54" s="52">
        <v>0.075</v>
      </c>
      <c r="D54" s="46" t="s">
        <v>100</v>
      </c>
      <c r="E54" s="20">
        <v>54</v>
      </c>
      <c r="F54" s="65" t="s">
        <v>220</v>
      </c>
      <c r="G54" s="46"/>
      <c r="H54" s="46"/>
      <c r="I54" s="51"/>
      <c r="J54" s="51"/>
    </row>
    <row r="55" spans="1:10" ht="16.5" customHeight="1">
      <c r="A55" s="65" t="s">
        <v>111</v>
      </c>
      <c r="B55" s="20">
        <v>55</v>
      </c>
      <c r="C55" s="52">
        <v>0.316</v>
      </c>
      <c r="D55" s="46" t="s">
        <v>99</v>
      </c>
      <c r="E55" s="20">
        <v>55</v>
      </c>
      <c r="F55" s="65" t="s">
        <v>111</v>
      </c>
      <c r="G55" s="46"/>
      <c r="H55" s="46"/>
      <c r="I55" s="51"/>
      <c r="J55" s="51"/>
    </row>
    <row r="56" spans="1:10" ht="12.75">
      <c r="A56" s="65" t="s">
        <v>112</v>
      </c>
      <c r="B56" s="20">
        <v>56</v>
      </c>
      <c r="C56" s="52">
        <v>0.243</v>
      </c>
      <c r="D56" s="46" t="s">
        <v>99</v>
      </c>
      <c r="E56" s="20">
        <v>56</v>
      </c>
      <c r="F56" s="65" t="s">
        <v>112</v>
      </c>
      <c r="G56" s="46"/>
      <c r="H56" s="46"/>
      <c r="I56" s="51"/>
      <c r="J56" s="51"/>
    </row>
    <row r="57" spans="1:10" ht="12.75">
      <c r="A57" s="65" t="s">
        <v>113</v>
      </c>
      <c r="B57" s="20">
        <v>57</v>
      </c>
      <c r="C57" s="52">
        <v>0.197</v>
      </c>
      <c r="D57" s="46" t="s">
        <v>99</v>
      </c>
      <c r="E57" s="20">
        <v>57</v>
      </c>
      <c r="F57" s="65" t="s">
        <v>113</v>
      </c>
      <c r="G57" s="46"/>
      <c r="H57" s="46"/>
      <c r="I57" s="51"/>
      <c r="J57" s="51"/>
    </row>
    <row r="58" spans="1:10" ht="12.75">
      <c r="A58" s="65" t="s">
        <v>114</v>
      </c>
      <c r="B58" s="20">
        <v>58</v>
      </c>
      <c r="C58" s="52">
        <v>0.166</v>
      </c>
      <c r="D58" s="46" t="s">
        <v>99</v>
      </c>
      <c r="E58" s="20">
        <v>58</v>
      </c>
      <c r="F58" s="65" t="s">
        <v>114</v>
      </c>
      <c r="G58" s="46"/>
      <c r="H58" s="46"/>
      <c r="I58" s="51"/>
      <c r="J58" s="51"/>
    </row>
    <row r="59" spans="1:10" ht="12.75">
      <c r="A59" s="65" t="s">
        <v>115</v>
      </c>
      <c r="B59" s="20">
        <v>59</v>
      </c>
      <c r="C59" s="52">
        <v>0.143</v>
      </c>
      <c r="D59" s="46" t="s">
        <v>99</v>
      </c>
      <c r="E59" s="20">
        <v>59</v>
      </c>
      <c r="F59" s="65" t="s">
        <v>115</v>
      </c>
      <c r="G59" s="46"/>
      <c r="H59" s="46"/>
      <c r="I59" s="51"/>
      <c r="J59" s="51"/>
    </row>
    <row r="60" spans="1:10" ht="12.75">
      <c r="A60" s="65" t="s">
        <v>116</v>
      </c>
      <c r="B60" s="20">
        <v>60</v>
      </c>
      <c r="C60" s="52">
        <v>0.126</v>
      </c>
      <c r="D60" s="46" t="s">
        <v>99</v>
      </c>
      <c r="E60" s="20">
        <v>60</v>
      </c>
      <c r="F60" s="65" t="s">
        <v>116</v>
      </c>
      <c r="G60" s="46"/>
      <c r="H60" s="46"/>
      <c r="I60" s="51"/>
      <c r="J60" s="51"/>
    </row>
    <row r="61" spans="1:10" ht="12.75">
      <c r="A61" s="65" t="s">
        <v>117</v>
      </c>
      <c r="B61" s="20">
        <v>61</v>
      </c>
      <c r="C61" s="52">
        <v>0.113</v>
      </c>
      <c r="D61" s="46" t="s">
        <v>99</v>
      </c>
      <c r="E61" s="20">
        <v>61</v>
      </c>
      <c r="F61" s="65" t="s">
        <v>117</v>
      </c>
      <c r="G61" s="46"/>
      <c r="H61" s="46"/>
      <c r="I61" s="51"/>
      <c r="J61" s="51"/>
    </row>
    <row r="62" spans="1:10" ht="12.75">
      <c r="A62" s="65" t="s">
        <v>118</v>
      </c>
      <c r="B62" s="20">
        <v>62</v>
      </c>
      <c r="C62" s="52">
        <v>0.102</v>
      </c>
      <c r="D62" s="46" t="s">
        <v>99</v>
      </c>
      <c r="E62" s="20">
        <v>62</v>
      </c>
      <c r="F62" s="65" t="s">
        <v>118</v>
      </c>
      <c r="G62" s="46"/>
      <c r="H62" s="46"/>
      <c r="I62" s="51"/>
      <c r="J62" s="51"/>
    </row>
    <row r="63" spans="1:10" ht="12.75">
      <c r="A63" s="65" t="s">
        <v>119</v>
      </c>
      <c r="B63" s="20">
        <v>63</v>
      </c>
      <c r="C63" s="52">
        <v>0.093</v>
      </c>
      <c r="D63" s="46" t="s">
        <v>99</v>
      </c>
      <c r="E63" s="20">
        <v>63</v>
      </c>
      <c r="F63" s="65" t="s">
        <v>119</v>
      </c>
      <c r="G63" s="46"/>
      <c r="H63" s="46"/>
      <c r="I63" s="51"/>
      <c r="J63" s="51"/>
    </row>
    <row r="64" spans="1:10" ht="12.75">
      <c r="A64" s="65" t="s">
        <v>120</v>
      </c>
      <c r="B64" s="20">
        <v>64</v>
      </c>
      <c r="C64" s="52">
        <v>0.085</v>
      </c>
      <c r="D64" s="46" t="s">
        <v>99</v>
      </c>
      <c r="E64" s="20">
        <v>64</v>
      </c>
      <c r="F64" s="65" t="s">
        <v>120</v>
      </c>
      <c r="G64" s="46"/>
      <c r="H64" s="46"/>
      <c r="I64" s="51"/>
      <c r="J64" s="51"/>
    </row>
    <row r="65" spans="1:10" ht="12.75">
      <c r="A65" s="65" t="s">
        <v>121</v>
      </c>
      <c r="B65" s="20">
        <v>65</v>
      </c>
      <c r="C65" s="52">
        <v>0.079</v>
      </c>
      <c r="D65" s="46" t="s">
        <v>99</v>
      </c>
      <c r="E65" s="20">
        <v>65</v>
      </c>
      <c r="F65" s="65" t="s">
        <v>121</v>
      </c>
      <c r="G65" s="46"/>
      <c r="H65" s="46"/>
      <c r="I65" s="51"/>
      <c r="J65" s="51"/>
    </row>
    <row r="66" spans="1:10" ht="12.75">
      <c r="A66" s="65" t="s">
        <v>122</v>
      </c>
      <c r="B66" s="20">
        <v>66</v>
      </c>
      <c r="C66" s="52">
        <v>0.073</v>
      </c>
      <c r="D66" s="46" t="s">
        <v>99</v>
      </c>
      <c r="E66" s="20">
        <v>66</v>
      </c>
      <c r="F66" s="65" t="s">
        <v>122</v>
      </c>
      <c r="G66" s="46"/>
      <c r="H66" s="46"/>
      <c r="I66" s="51"/>
      <c r="J66" s="51"/>
    </row>
    <row r="67" spans="1:10" ht="12.75">
      <c r="A67" s="65" t="s">
        <v>123</v>
      </c>
      <c r="B67" s="20">
        <v>67</v>
      </c>
      <c r="C67" s="52">
        <v>0.069</v>
      </c>
      <c r="D67" s="46" t="s">
        <v>99</v>
      </c>
      <c r="E67" s="20">
        <v>67</v>
      </c>
      <c r="F67" s="65" t="s">
        <v>123</v>
      </c>
      <c r="G67" s="46"/>
      <c r="H67" s="46"/>
      <c r="I67" s="51"/>
      <c r="J67" s="51"/>
    </row>
    <row r="68" spans="1:10" ht="18.75" customHeight="1">
      <c r="A68" s="65" t="s">
        <v>221</v>
      </c>
      <c r="B68" s="20">
        <v>68</v>
      </c>
      <c r="C68" s="52">
        <v>0.529</v>
      </c>
      <c r="D68" s="46" t="s">
        <v>72</v>
      </c>
      <c r="E68" s="20">
        <v>68</v>
      </c>
      <c r="F68" s="65" t="s">
        <v>221</v>
      </c>
      <c r="G68" s="46"/>
      <c r="H68" s="46"/>
      <c r="I68" s="51"/>
      <c r="J68" s="51"/>
    </row>
    <row r="69" spans="1:10" ht="12.75">
      <c r="A69" s="65" t="s">
        <v>222</v>
      </c>
      <c r="B69" s="20">
        <v>69</v>
      </c>
      <c r="C69" s="52">
        <v>0.414</v>
      </c>
      <c r="D69" s="46" t="s">
        <v>72</v>
      </c>
      <c r="E69" s="20">
        <v>69</v>
      </c>
      <c r="F69" s="65" t="s">
        <v>222</v>
      </c>
      <c r="G69" s="46"/>
      <c r="H69" s="46"/>
      <c r="I69" s="51"/>
      <c r="J69" s="51"/>
    </row>
    <row r="70" spans="1:10" ht="12.75">
      <c r="A70" s="65" t="s">
        <v>223</v>
      </c>
      <c r="B70" s="20">
        <v>70</v>
      </c>
      <c r="C70" s="52">
        <v>0.34</v>
      </c>
      <c r="D70" s="46" t="s">
        <v>72</v>
      </c>
      <c r="E70" s="20">
        <v>70</v>
      </c>
      <c r="F70" s="65" t="s">
        <v>223</v>
      </c>
      <c r="G70" s="46"/>
      <c r="H70" s="46"/>
      <c r="I70" s="51"/>
      <c r="J70" s="51"/>
    </row>
    <row r="71" spans="1:10" ht="12.75">
      <c r="A71" s="65" t="s">
        <v>224</v>
      </c>
      <c r="B71" s="20">
        <v>71</v>
      </c>
      <c r="C71" s="52">
        <v>0.288</v>
      </c>
      <c r="D71" s="46" t="s">
        <v>72</v>
      </c>
      <c r="E71" s="20">
        <v>71</v>
      </c>
      <c r="F71" s="65" t="s">
        <v>224</v>
      </c>
      <c r="G71" s="46"/>
      <c r="H71" s="46"/>
      <c r="I71" s="51"/>
      <c r="J71" s="51"/>
    </row>
    <row r="72" spans="1:10" ht="12.75">
      <c r="A72" s="65" t="s">
        <v>225</v>
      </c>
      <c r="B72" s="20">
        <v>72</v>
      </c>
      <c r="C72" s="52">
        <v>0.25</v>
      </c>
      <c r="D72" s="46" t="s">
        <v>72</v>
      </c>
      <c r="E72" s="20">
        <v>72</v>
      </c>
      <c r="F72" s="65" t="s">
        <v>225</v>
      </c>
      <c r="G72" s="46"/>
      <c r="H72" s="46"/>
      <c r="I72" s="51"/>
      <c r="J72" s="51"/>
    </row>
    <row r="73" spans="1:10" ht="12.75">
      <c r="A73" s="65" t="s">
        <v>226</v>
      </c>
      <c r="B73" s="20">
        <v>73</v>
      </c>
      <c r="C73" s="52">
        <v>0.221</v>
      </c>
      <c r="D73" s="46" t="s">
        <v>72</v>
      </c>
      <c r="E73" s="20">
        <v>73</v>
      </c>
      <c r="F73" s="65" t="s">
        <v>226</v>
      </c>
      <c r="G73" s="46"/>
      <c r="H73" s="46"/>
      <c r="I73" s="51"/>
      <c r="J73" s="51"/>
    </row>
    <row r="74" spans="1:10" ht="12.75">
      <c r="A74" s="65" t="s">
        <v>227</v>
      </c>
      <c r="B74" s="20">
        <v>74</v>
      </c>
      <c r="C74" s="52">
        <v>0.198</v>
      </c>
      <c r="D74" s="46" t="s">
        <v>72</v>
      </c>
      <c r="E74" s="20">
        <v>74</v>
      </c>
      <c r="F74" s="65" t="s">
        <v>227</v>
      </c>
      <c r="G74" s="46"/>
      <c r="H74" s="46"/>
      <c r="I74" s="51"/>
      <c r="J74" s="51"/>
    </row>
    <row r="75" spans="1:10" ht="12.75">
      <c r="A75" s="65" t="s">
        <v>228</v>
      </c>
      <c r="B75" s="20">
        <v>75</v>
      </c>
      <c r="C75" s="52">
        <v>0.179</v>
      </c>
      <c r="D75" s="46" t="s">
        <v>72</v>
      </c>
      <c r="E75" s="20">
        <v>75</v>
      </c>
      <c r="F75" s="65" t="s">
        <v>228</v>
      </c>
      <c r="G75" s="46"/>
      <c r="H75" s="46"/>
      <c r="I75" s="51"/>
      <c r="J75" s="51"/>
    </row>
    <row r="76" spans="1:10" ht="12.75">
      <c r="A76" s="65" t="s">
        <v>229</v>
      </c>
      <c r="B76" s="20">
        <v>76</v>
      </c>
      <c r="C76" s="52">
        <v>0.164</v>
      </c>
      <c r="D76" s="46" t="s">
        <v>72</v>
      </c>
      <c r="E76" s="20">
        <v>76</v>
      </c>
      <c r="F76" s="65" t="s">
        <v>229</v>
      </c>
      <c r="G76" s="46"/>
      <c r="H76" s="46"/>
      <c r="I76" s="51"/>
      <c r="J76" s="51"/>
    </row>
    <row r="77" spans="1:10" ht="12.75">
      <c r="A77" s="65" t="s">
        <v>230</v>
      </c>
      <c r="B77" s="20">
        <v>77</v>
      </c>
      <c r="C77" s="52">
        <v>0.151</v>
      </c>
      <c r="D77" s="46" t="s">
        <v>72</v>
      </c>
      <c r="E77" s="20">
        <v>77</v>
      </c>
      <c r="F77" s="65" t="s">
        <v>230</v>
      </c>
      <c r="G77" s="46"/>
      <c r="H77" s="46"/>
      <c r="I77" s="51"/>
      <c r="J77" s="51"/>
    </row>
    <row r="78" spans="1:10" ht="12.75">
      <c r="A78" s="65" t="s">
        <v>231</v>
      </c>
      <c r="B78" s="20">
        <v>78</v>
      </c>
      <c r="C78" s="52">
        <v>0.14</v>
      </c>
      <c r="D78" s="46" t="s">
        <v>72</v>
      </c>
      <c r="E78" s="20">
        <v>78</v>
      </c>
      <c r="F78" s="65" t="s">
        <v>231</v>
      </c>
      <c r="G78" s="46"/>
      <c r="H78" s="46"/>
      <c r="I78" s="51"/>
      <c r="J78" s="51"/>
    </row>
    <row r="79" spans="1:11" ht="12.75">
      <c r="A79" s="65" t="s">
        <v>232</v>
      </c>
      <c r="B79" s="20">
        <v>79</v>
      </c>
      <c r="C79" s="52">
        <v>0.13</v>
      </c>
      <c r="D79" s="46" t="s">
        <v>72</v>
      </c>
      <c r="E79" s="20">
        <v>79</v>
      </c>
      <c r="F79" s="65" t="s">
        <v>232</v>
      </c>
      <c r="G79" s="46"/>
      <c r="H79" s="46"/>
      <c r="I79" s="51"/>
      <c r="J79" s="51"/>
      <c r="K79" s="14" t="s">
        <v>80</v>
      </c>
    </row>
    <row r="80" spans="1:11" ht="12.75">
      <c r="A80" s="65" t="s">
        <v>233</v>
      </c>
      <c r="B80" s="20">
        <v>80</v>
      </c>
      <c r="C80" s="52">
        <v>0.122</v>
      </c>
      <c r="D80" s="46" t="s">
        <v>72</v>
      </c>
      <c r="E80" s="20">
        <v>80</v>
      </c>
      <c r="F80" s="65" t="s">
        <v>233</v>
      </c>
      <c r="H80" s="63" t="s">
        <v>81</v>
      </c>
      <c r="I80" s="53" t="s">
        <v>75</v>
      </c>
      <c r="J80" s="54" t="s">
        <v>76</v>
      </c>
      <c r="K80" s="55" t="s">
        <v>77</v>
      </c>
    </row>
    <row r="81" spans="1:12" ht="17.25" customHeight="1">
      <c r="A81" s="65" t="s">
        <v>234</v>
      </c>
      <c r="B81" s="20">
        <v>81</v>
      </c>
      <c r="C81" s="52" t="s">
        <v>82</v>
      </c>
      <c r="D81" s="46" t="s">
        <v>79</v>
      </c>
      <c r="E81" s="20">
        <v>81</v>
      </c>
      <c r="F81" s="65" t="s">
        <v>234</v>
      </c>
      <c r="H81" s="56">
        <v>60</v>
      </c>
      <c r="I81" s="52">
        <v>0.589</v>
      </c>
      <c r="J81" s="164">
        <f aca="true" t="shared" si="0" ref="J81:J94">I81*0.3</f>
        <v>0.1767</v>
      </c>
      <c r="K81" s="57">
        <f aca="true" t="shared" si="1" ref="K81:K94">I81+J81</f>
        <v>0.7656999999999999</v>
      </c>
      <c r="L81" s="52"/>
    </row>
    <row r="82" spans="1:12" ht="12.75">
      <c r="A82" s="65" t="s">
        <v>235</v>
      </c>
      <c r="B82" s="20">
        <v>82</v>
      </c>
      <c r="C82" s="52" t="s">
        <v>83</v>
      </c>
      <c r="D82" s="46" t="s">
        <v>79</v>
      </c>
      <c r="E82" s="20">
        <v>82</v>
      </c>
      <c r="F82" s="65" t="s">
        <v>235</v>
      </c>
      <c r="H82" s="56">
        <v>80</v>
      </c>
      <c r="I82" s="52">
        <v>0.395</v>
      </c>
      <c r="J82" s="164">
        <f t="shared" si="0"/>
        <v>0.1185</v>
      </c>
      <c r="K82" s="57">
        <f t="shared" si="1"/>
        <v>0.5135000000000001</v>
      </c>
      <c r="L82" s="52"/>
    </row>
    <row r="83" spans="1:12" ht="12.75">
      <c r="A83" s="65" t="s">
        <v>236</v>
      </c>
      <c r="B83" s="20">
        <v>83</v>
      </c>
      <c r="C83" s="52" t="s">
        <v>84</v>
      </c>
      <c r="D83" s="46" t="s">
        <v>79</v>
      </c>
      <c r="E83" s="20">
        <v>83</v>
      </c>
      <c r="F83" s="65" t="s">
        <v>236</v>
      </c>
      <c r="H83" s="56">
        <v>100</v>
      </c>
      <c r="I83" s="52">
        <v>0.324</v>
      </c>
      <c r="J83" s="164">
        <f t="shared" si="0"/>
        <v>0.0972</v>
      </c>
      <c r="K83" s="57">
        <f t="shared" si="1"/>
        <v>0.4212</v>
      </c>
      <c r="L83" s="52"/>
    </row>
    <row r="84" spans="1:12" ht="12.75">
      <c r="A84" s="65" t="s">
        <v>237</v>
      </c>
      <c r="B84" s="20">
        <v>84</v>
      </c>
      <c r="C84" s="52" t="s">
        <v>85</v>
      </c>
      <c r="D84" s="46" t="s">
        <v>79</v>
      </c>
      <c r="E84" s="20">
        <v>84</v>
      </c>
      <c r="F84" s="65" t="s">
        <v>237</v>
      </c>
      <c r="H84" s="56">
        <v>120</v>
      </c>
      <c r="I84" s="52">
        <v>0.274</v>
      </c>
      <c r="J84" s="164">
        <f t="shared" si="0"/>
        <v>0.08220000000000001</v>
      </c>
      <c r="K84" s="57">
        <f t="shared" si="1"/>
        <v>0.3562</v>
      </c>
      <c r="L84" s="52"/>
    </row>
    <row r="85" spans="1:12" ht="12.75">
      <c r="A85" s="65" t="s">
        <v>238</v>
      </c>
      <c r="B85" s="20">
        <v>85</v>
      </c>
      <c r="C85" s="52" t="s">
        <v>86</v>
      </c>
      <c r="D85" s="46" t="s">
        <v>79</v>
      </c>
      <c r="E85" s="20">
        <v>85</v>
      </c>
      <c r="F85" s="65" t="s">
        <v>238</v>
      </c>
      <c r="H85" s="56">
        <v>140</v>
      </c>
      <c r="I85" s="52">
        <v>0.238</v>
      </c>
      <c r="J85" s="164">
        <f t="shared" si="0"/>
        <v>0.07139999999999999</v>
      </c>
      <c r="K85" s="57">
        <f t="shared" si="1"/>
        <v>0.3094</v>
      </c>
      <c r="L85" s="52"/>
    </row>
    <row r="86" spans="1:12" ht="12.75">
      <c r="A86" s="65" t="s">
        <v>239</v>
      </c>
      <c r="B86" s="20">
        <v>86</v>
      </c>
      <c r="C86" s="52" t="s">
        <v>87</v>
      </c>
      <c r="D86" s="46" t="s">
        <v>79</v>
      </c>
      <c r="E86" s="20">
        <v>86</v>
      </c>
      <c r="F86" s="65" t="s">
        <v>239</v>
      </c>
      <c r="H86" s="58">
        <v>160</v>
      </c>
      <c r="I86" s="52">
        <v>0.21</v>
      </c>
      <c r="J86" s="164">
        <f t="shared" si="0"/>
        <v>0.063</v>
      </c>
      <c r="K86" s="57">
        <f t="shared" si="1"/>
        <v>0.273</v>
      </c>
      <c r="L86" s="52"/>
    </row>
    <row r="87" spans="1:12" ht="12.75">
      <c r="A87" s="65" t="s">
        <v>240</v>
      </c>
      <c r="B87" s="20">
        <v>87</v>
      </c>
      <c r="C87" s="52" t="s">
        <v>88</v>
      </c>
      <c r="D87" s="46" t="s">
        <v>79</v>
      </c>
      <c r="E87" s="20">
        <v>87</v>
      </c>
      <c r="F87" s="65" t="s">
        <v>240</v>
      </c>
      <c r="H87" s="58">
        <v>180</v>
      </c>
      <c r="I87" s="52">
        <v>0.188</v>
      </c>
      <c r="J87" s="164">
        <f t="shared" si="0"/>
        <v>0.0564</v>
      </c>
      <c r="K87" s="57">
        <f t="shared" si="1"/>
        <v>0.2444</v>
      </c>
      <c r="L87" s="52"/>
    </row>
    <row r="88" spans="1:12" ht="12.75">
      <c r="A88" s="65" t="s">
        <v>241</v>
      </c>
      <c r="B88" s="20">
        <v>88</v>
      </c>
      <c r="C88" s="52" t="s">
        <v>89</v>
      </c>
      <c r="D88" s="46" t="s">
        <v>79</v>
      </c>
      <c r="E88" s="20">
        <v>88</v>
      </c>
      <c r="F88" s="65" t="s">
        <v>241</v>
      </c>
      <c r="H88" s="58">
        <v>200</v>
      </c>
      <c r="I88" s="52">
        <v>0.17</v>
      </c>
      <c r="J88" s="164">
        <f t="shared" si="0"/>
        <v>0.051000000000000004</v>
      </c>
      <c r="K88" s="57">
        <f t="shared" si="1"/>
        <v>0.22100000000000003</v>
      </c>
      <c r="L88" s="52"/>
    </row>
    <row r="89" spans="1:12" ht="12.75">
      <c r="A89" s="65" t="s">
        <v>242</v>
      </c>
      <c r="B89" s="20">
        <v>89</v>
      </c>
      <c r="C89" s="52" t="s">
        <v>90</v>
      </c>
      <c r="D89" s="46" t="s">
        <v>79</v>
      </c>
      <c r="E89" s="20">
        <v>89</v>
      </c>
      <c r="F89" s="65" t="s">
        <v>242</v>
      </c>
      <c r="H89" s="58">
        <v>220</v>
      </c>
      <c r="I89" s="52">
        <v>0.156</v>
      </c>
      <c r="J89" s="164">
        <f t="shared" si="0"/>
        <v>0.0468</v>
      </c>
      <c r="K89" s="57">
        <f t="shared" si="1"/>
        <v>0.2028</v>
      </c>
      <c r="L89" s="52"/>
    </row>
    <row r="90" spans="1:12" ht="12.75">
      <c r="A90" s="65" t="s">
        <v>243</v>
      </c>
      <c r="B90" s="20">
        <v>90</v>
      </c>
      <c r="C90" s="52" t="s">
        <v>91</v>
      </c>
      <c r="D90" s="46" t="s">
        <v>79</v>
      </c>
      <c r="E90" s="20">
        <v>90</v>
      </c>
      <c r="F90" s="65" t="s">
        <v>243</v>
      </c>
      <c r="H90" s="58">
        <v>240</v>
      </c>
      <c r="I90" s="52">
        <v>0.143</v>
      </c>
      <c r="J90" s="164">
        <f t="shared" si="0"/>
        <v>0.042899999999999994</v>
      </c>
      <c r="K90" s="57">
        <f t="shared" si="1"/>
        <v>0.18589999999999998</v>
      </c>
      <c r="L90" s="52"/>
    </row>
    <row r="91" spans="1:12" ht="12.75">
      <c r="A91" s="65" t="s">
        <v>244</v>
      </c>
      <c r="B91" s="20">
        <v>91</v>
      </c>
      <c r="C91" s="52" t="s">
        <v>92</v>
      </c>
      <c r="D91" s="46" t="s">
        <v>79</v>
      </c>
      <c r="E91" s="20">
        <v>91</v>
      </c>
      <c r="F91" s="65" t="s">
        <v>244</v>
      </c>
      <c r="H91" s="58">
        <v>260</v>
      </c>
      <c r="I91" s="52">
        <v>0.133</v>
      </c>
      <c r="J91" s="164">
        <f t="shared" si="0"/>
        <v>0.0399</v>
      </c>
      <c r="K91" s="57">
        <f t="shared" si="1"/>
        <v>0.1729</v>
      </c>
      <c r="L91" s="52"/>
    </row>
    <row r="92" spans="1:12" ht="12.75">
      <c r="A92" s="65" t="s">
        <v>245</v>
      </c>
      <c r="B92" s="20">
        <v>92</v>
      </c>
      <c r="C92" s="52" t="s">
        <v>93</v>
      </c>
      <c r="D92" s="46" t="s">
        <v>79</v>
      </c>
      <c r="E92" s="20">
        <v>92</v>
      </c>
      <c r="F92" s="65" t="s">
        <v>245</v>
      </c>
      <c r="H92" s="58">
        <v>280</v>
      </c>
      <c r="I92" s="52">
        <v>0.124</v>
      </c>
      <c r="J92" s="164">
        <f t="shared" si="0"/>
        <v>0.0372</v>
      </c>
      <c r="K92" s="57">
        <f t="shared" si="1"/>
        <v>0.1612</v>
      </c>
      <c r="L92" s="52"/>
    </row>
    <row r="93" spans="1:12" ht="12.75">
      <c r="A93" s="65" t="s">
        <v>246</v>
      </c>
      <c r="B93" s="20">
        <v>93</v>
      </c>
      <c r="C93" s="52" t="s">
        <v>94</v>
      </c>
      <c r="D93" s="46" t="s">
        <v>79</v>
      </c>
      <c r="E93" s="20">
        <v>93</v>
      </c>
      <c r="F93" s="65" t="s">
        <v>246</v>
      </c>
      <c r="H93" s="58">
        <v>300</v>
      </c>
      <c r="I93" s="52">
        <v>0.116</v>
      </c>
      <c r="J93" s="164">
        <f t="shared" si="0"/>
        <v>0.0348</v>
      </c>
      <c r="K93" s="57">
        <f t="shared" si="1"/>
        <v>0.1508</v>
      </c>
      <c r="L93" s="52"/>
    </row>
    <row r="94" spans="1:11" ht="18" customHeight="1">
      <c r="A94" s="65" t="s">
        <v>247</v>
      </c>
      <c r="B94" s="20">
        <v>94</v>
      </c>
      <c r="C94" s="52">
        <v>0.557</v>
      </c>
      <c r="D94" s="46" t="s">
        <v>74</v>
      </c>
      <c r="E94" s="20">
        <v>94</v>
      </c>
      <c r="F94" s="65" t="s">
        <v>247</v>
      </c>
      <c r="H94" s="59" t="s">
        <v>78</v>
      </c>
      <c r="I94" s="60">
        <v>0.109</v>
      </c>
      <c r="J94" s="61">
        <f t="shared" si="0"/>
        <v>0.0327</v>
      </c>
      <c r="K94" s="62">
        <f t="shared" si="1"/>
        <v>0.1417</v>
      </c>
    </row>
    <row r="95" spans="1:6" ht="12.75">
      <c r="A95" s="65" t="s">
        <v>248</v>
      </c>
      <c r="B95" s="20">
        <v>95</v>
      </c>
      <c r="C95" s="52">
        <v>0.438</v>
      </c>
      <c r="D95" s="46" t="s">
        <v>74</v>
      </c>
      <c r="E95" s="20">
        <v>95</v>
      </c>
      <c r="F95" s="65" t="s">
        <v>248</v>
      </c>
    </row>
    <row r="96" spans="1:6" ht="12.75">
      <c r="A96" s="65" t="s">
        <v>249</v>
      </c>
      <c r="B96" s="20">
        <v>96</v>
      </c>
      <c r="C96" s="52">
        <v>0.361</v>
      </c>
      <c r="D96" s="46" t="s">
        <v>74</v>
      </c>
      <c r="E96" s="20">
        <v>96</v>
      </c>
      <c r="F96" s="65" t="s">
        <v>249</v>
      </c>
    </row>
    <row r="97" spans="1:6" ht="12.75">
      <c r="A97" s="65" t="s">
        <v>250</v>
      </c>
      <c r="B97" s="20">
        <v>97</v>
      </c>
      <c r="C97" s="52">
        <v>0.307</v>
      </c>
      <c r="D97" s="46" t="s">
        <v>74</v>
      </c>
      <c r="E97" s="20">
        <v>97</v>
      </c>
      <c r="F97" s="65" t="s">
        <v>250</v>
      </c>
    </row>
    <row r="98" spans="1:6" ht="12.75">
      <c r="A98" s="65" t="s">
        <v>251</v>
      </c>
      <c r="B98" s="20">
        <v>98</v>
      </c>
      <c r="C98" s="52">
        <v>0.267</v>
      </c>
      <c r="D98" s="46" t="s">
        <v>74</v>
      </c>
      <c r="E98" s="20">
        <v>98</v>
      </c>
      <c r="F98" s="65" t="s">
        <v>251</v>
      </c>
    </row>
    <row r="99" spans="1:6" ht="12.75">
      <c r="A99" s="65" t="s">
        <v>252</v>
      </c>
      <c r="B99" s="20">
        <v>99</v>
      </c>
      <c r="C99" s="52">
        <v>0.236</v>
      </c>
      <c r="D99" s="46" t="s">
        <v>74</v>
      </c>
      <c r="E99" s="20">
        <v>99</v>
      </c>
      <c r="F99" s="65" t="s">
        <v>252</v>
      </c>
    </row>
    <row r="100" spans="1:6" ht="12.75">
      <c r="A100" s="65" t="s">
        <v>253</v>
      </c>
      <c r="B100" s="20">
        <v>100</v>
      </c>
      <c r="C100" s="52">
        <v>0.212</v>
      </c>
      <c r="D100" s="46" t="s">
        <v>74</v>
      </c>
      <c r="E100" s="20">
        <v>100</v>
      </c>
      <c r="F100" s="65" t="s">
        <v>253</v>
      </c>
    </row>
    <row r="101" spans="1:6" ht="12.75">
      <c r="A101" s="65" t="s">
        <v>254</v>
      </c>
      <c r="B101" s="20">
        <v>101</v>
      </c>
      <c r="C101" s="52">
        <v>0.192</v>
      </c>
      <c r="D101" s="46" t="s">
        <v>74</v>
      </c>
      <c r="E101" s="20">
        <v>101</v>
      </c>
      <c r="F101" s="65" t="s">
        <v>254</v>
      </c>
    </row>
    <row r="102" spans="1:6" ht="12.75">
      <c r="A102" s="65" t="s">
        <v>255</v>
      </c>
      <c r="B102" s="20">
        <v>102</v>
      </c>
      <c r="C102" s="52">
        <v>0.176</v>
      </c>
      <c r="D102" s="46" t="s">
        <v>74</v>
      </c>
      <c r="E102" s="20">
        <v>102</v>
      </c>
      <c r="F102" s="65" t="s">
        <v>255</v>
      </c>
    </row>
    <row r="103" spans="1:6" ht="12.75">
      <c r="A103" s="65" t="s">
        <v>256</v>
      </c>
      <c r="B103" s="20">
        <v>103</v>
      </c>
      <c r="C103" s="52">
        <v>0.162</v>
      </c>
      <c r="D103" s="46" t="s">
        <v>74</v>
      </c>
      <c r="E103" s="20">
        <v>103</v>
      </c>
      <c r="F103" s="65" t="s">
        <v>256</v>
      </c>
    </row>
    <row r="104" spans="1:6" ht="12.75">
      <c r="A104" s="65" t="s">
        <v>257</v>
      </c>
      <c r="B104" s="20">
        <v>104</v>
      </c>
      <c r="C104" s="52">
        <v>0.15</v>
      </c>
      <c r="D104" s="46" t="s">
        <v>74</v>
      </c>
      <c r="E104" s="20">
        <v>104</v>
      </c>
      <c r="F104" s="65" t="s">
        <v>257</v>
      </c>
    </row>
    <row r="105" spans="1:6" ht="12.75">
      <c r="A105" s="65" t="s">
        <v>258</v>
      </c>
      <c r="B105" s="20">
        <v>105</v>
      </c>
      <c r="C105" s="52">
        <v>0.14</v>
      </c>
      <c r="D105" s="46" t="s">
        <v>74</v>
      </c>
      <c r="E105" s="20">
        <v>105</v>
      </c>
      <c r="F105" s="65" t="s">
        <v>258</v>
      </c>
    </row>
    <row r="106" spans="1:6" ht="12.75">
      <c r="A106" s="65" t="s">
        <v>259</v>
      </c>
      <c r="B106" s="20">
        <v>106</v>
      </c>
      <c r="C106" s="52">
        <v>0.131</v>
      </c>
      <c r="D106" s="46" t="s">
        <v>74</v>
      </c>
      <c r="E106" s="20">
        <v>106</v>
      </c>
      <c r="F106" s="65" t="s">
        <v>259</v>
      </c>
    </row>
    <row r="107" spans="1:6" ht="18" customHeight="1">
      <c r="A107" s="65" t="s">
        <v>260</v>
      </c>
      <c r="B107" s="20">
        <v>107</v>
      </c>
      <c r="C107" s="52">
        <v>0.695</v>
      </c>
      <c r="D107" s="46" t="s">
        <v>73</v>
      </c>
      <c r="E107" s="20">
        <v>107</v>
      </c>
      <c r="F107" s="65" t="s">
        <v>260</v>
      </c>
    </row>
    <row r="108" spans="1:6" ht="12.75">
      <c r="A108" s="65" t="s">
        <v>261</v>
      </c>
      <c r="B108" s="20">
        <v>108</v>
      </c>
      <c r="C108" s="52">
        <v>0.604</v>
      </c>
      <c r="D108" s="46" t="s">
        <v>73</v>
      </c>
      <c r="E108" s="20">
        <v>108</v>
      </c>
      <c r="F108" s="65" t="s">
        <v>261</v>
      </c>
    </row>
    <row r="109" spans="1:6" ht="12.75">
      <c r="A109" s="65" t="s">
        <v>262</v>
      </c>
      <c r="B109" s="20">
        <v>109</v>
      </c>
      <c r="C109" s="52">
        <v>0.478</v>
      </c>
      <c r="D109" s="46" t="s">
        <v>73</v>
      </c>
      <c r="E109" s="20">
        <v>109</v>
      </c>
      <c r="F109" s="65" t="s">
        <v>262</v>
      </c>
    </row>
    <row r="110" spans="1:6" ht="12.75">
      <c r="A110" s="65" t="s">
        <v>263</v>
      </c>
      <c r="B110" s="20">
        <v>110</v>
      </c>
      <c r="C110" s="52">
        <v>0.396</v>
      </c>
      <c r="D110" s="46" t="s">
        <v>73</v>
      </c>
      <c r="E110" s="20">
        <v>110</v>
      </c>
      <c r="F110" s="65" t="s">
        <v>263</v>
      </c>
    </row>
    <row r="111" spans="1:6" ht="12.75">
      <c r="A111" s="65" t="s">
        <v>152</v>
      </c>
      <c r="B111" s="20">
        <v>111</v>
      </c>
      <c r="C111" s="52">
        <v>0</v>
      </c>
      <c r="D111" s="46"/>
      <c r="E111" s="20">
        <v>111</v>
      </c>
      <c r="F111" s="65" t="s">
        <v>152</v>
      </c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1:GH40"/>
  <sheetViews>
    <sheetView showGridLines="0" showRowColHeaders="0" showZeros="0" tabSelected="1" showOutlineSymbols="0" workbookViewId="0" topLeftCell="A1">
      <selection activeCell="N3" sqref="N3"/>
    </sheetView>
  </sheetViews>
  <sheetFormatPr defaultColWidth="11.421875" defaultRowHeight="24.75" customHeight="1"/>
  <cols>
    <col min="1" max="2" width="0.85546875" style="78" customWidth="1"/>
    <col min="3" max="3" width="3.421875" style="78" customWidth="1"/>
    <col min="4" max="4" width="3.57421875" style="83" customWidth="1"/>
    <col min="5" max="5" width="25.7109375" style="83" customWidth="1"/>
    <col min="6" max="6" width="7.8515625" style="83" customWidth="1"/>
    <col min="7" max="7" width="13.28125" style="83" customWidth="1"/>
    <col min="8" max="8" width="19.140625" style="83" customWidth="1"/>
    <col min="9" max="9" width="3.00390625" style="83" customWidth="1"/>
    <col min="10" max="10" width="2.57421875" style="83" customWidth="1"/>
    <col min="11" max="11" width="3.28125" style="83" customWidth="1"/>
    <col min="12" max="12" width="25.7109375" style="83" customWidth="1"/>
    <col min="13" max="13" width="9.28125" style="83" customWidth="1"/>
    <col min="14" max="14" width="14.421875" style="83" customWidth="1"/>
    <col min="15" max="15" width="20.140625" style="83" customWidth="1"/>
    <col min="16" max="16" width="3.57421875" style="83" customWidth="1"/>
    <col min="17" max="17" width="2.28125" style="78" customWidth="1"/>
    <col min="18" max="18" width="3.28125" style="78" customWidth="1"/>
    <col min="19" max="19" width="14.57421875" style="78" customWidth="1"/>
    <col min="20" max="20" width="18.28125" style="78" customWidth="1"/>
    <col min="21" max="21" width="14.28125" style="78" customWidth="1"/>
    <col min="22" max="190" width="11.421875" style="78" customWidth="1"/>
    <col min="191" max="16384" width="11.421875" style="83" customWidth="1"/>
  </cols>
  <sheetData>
    <row r="1" spans="1:21" ht="12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78" customFormat="1" ht="30" customHeight="1" thickBot="1">
      <c r="A2" s="85"/>
      <c r="B2" s="85"/>
      <c r="C2" s="115" t="s">
        <v>133</v>
      </c>
      <c r="D2" s="85"/>
      <c r="E2" s="85"/>
      <c r="F2" s="85"/>
      <c r="G2" s="85"/>
      <c r="H2" s="85"/>
      <c r="I2" s="85"/>
      <c r="J2" s="85"/>
      <c r="K2" s="85"/>
      <c r="L2" s="81"/>
      <c r="M2" s="85"/>
      <c r="N2" s="86"/>
      <c r="O2" s="87"/>
      <c r="P2" s="85"/>
      <c r="Q2" s="85"/>
      <c r="R2" s="85"/>
      <c r="S2" s="85"/>
      <c r="T2" s="85"/>
      <c r="U2" s="81"/>
    </row>
    <row r="3" spans="1:21" s="78" customFormat="1" ht="24.75" customHeight="1" thickBot="1">
      <c r="A3" s="85"/>
      <c r="B3" s="85"/>
      <c r="C3" s="88" t="s">
        <v>134</v>
      </c>
      <c r="D3" s="81"/>
      <c r="E3" s="81"/>
      <c r="F3" s="81"/>
      <c r="G3" s="81"/>
      <c r="H3" s="192" t="s">
        <v>135</v>
      </c>
      <c r="I3" s="192"/>
      <c r="J3" s="192"/>
      <c r="K3" s="192"/>
      <c r="L3" s="192"/>
      <c r="M3" s="193"/>
      <c r="N3" s="79"/>
      <c r="O3" s="89" t="s">
        <v>62</v>
      </c>
      <c r="P3" s="85"/>
      <c r="Q3" s="85"/>
      <c r="R3" s="85"/>
      <c r="S3" s="85"/>
      <c r="T3" s="85"/>
      <c r="U3" s="81"/>
    </row>
    <row r="4" spans="1:21" s="78" customFormat="1" ht="25.5" customHeight="1">
      <c r="A4" s="85"/>
      <c r="B4" s="85"/>
      <c r="C4" s="197" t="s">
        <v>269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81"/>
      <c r="O4" s="81"/>
      <c r="P4" s="85"/>
      <c r="Q4" s="85"/>
      <c r="R4" s="85"/>
      <c r="S4" s="85"/>
      <c r="T4" s="85"/>
      <c r="U4" s="81"/>
    </row>
    <row r="5" spans="1:21" s="78" customFormat="1" ht="21.75" customHeight="1">
      <c r="A5" s="85"/>
      <c r="B5" s="85"/>
      <c r="C5" s="81"/>
      <c r="D5" s="116"/>
      <c r="E5" s="116"/>
      <c r="F5" s="116"/>
      <c r="G5" s="116"/>
      <c r="H5" s="116"/>
      <c r="I5" s="116"/>
      <c r="J5" s="81"/>
      <c r="K5" s="116"/>
      <c r="L5" s="90"/>
      <c r="M5" s="123"/>
      <c r="N5" s="124"/>
      <c r="O5" s="116"/>
      <c r="P5" s="125"/>
      <c r="Q5" s="85"/>
      <c r="R5" s="85"/>
      <c r="S5" s="85"/>
      <c r="T5" s="85"/>
      <c r="U5" s="81"/>
    </row>
    <row r="6" spans="1:21" ht="24.75" customHeight="1">
      <c r="A6" s="85"/>
      <c r="B6" s="85"/>
      <c r="C6" s="116"/>
      <c r="D6" s="118" t="s">
        <v>138</v>
      </c>
      <c r="E6" s="119"/>
      <c r="F6" s="119"/>
      <c r="G6" s="120" t="s">
        <v>139</v>
      </c>
      <c r="H6" s="121">
        <f>IF(Daten1!N7="","",VLOOKUP(Daten1!N7,UWert1!B1:C111,2,0))</f>
        <v>0.139</v>
      </c>
      <c r="I6" s="122"/>
      <c r="J6" s="116"/>
      <c r="K6" s="126" t="s">
        <v>137</v>
      </c>
      <c r="L6" s="127"/>
      <c r="M6" s="127"/>
      <c r="N6" s="128" t="s">
        <v>139</v>
      </c>
      <c r="O6" s="129">
        <f>IF(Daten2!N7="","",VLOOKUP(Daten2!N7,UWert2!B1:C111,2,0))</f>
        <v>0.138</v>
      </c>
      <c r="P6" s="130"/>
      <c r="Q6" s="81"/>
      <c r="R6" s="183" t="s">
        <v>149</v>
      </c>
      <c r="S6" s="183"/>
      <c r="T6" s="183"/>
      <c r="U6" s="183"/>
    </row>
    <row r="7" spans="1:21" ht="20.25" customHeight="1">
      <c r="A7" s="85"/>
      <c r="B7" s="85"/>
      <c r="C7" s="116"/>
      <c r="D7" s="131"/>
      <c r="E7" s="132"/>
      <c r="F7" s="132"/>
      <c r="G7" s="107" t="s">
        <v>265</v>
      </c>
      <c r="H7" s="107" t="s">
        <v>266</v>
      </c>
      <c r="I7" s="133" t="s">
        <v>267</v>
      </c>
      <c r="J7" s="116"/>
      <c r="K7" s="131"/>
      <c r="L7" s="132"/>
      <c r="M7" s="132"/>
      <c r="N7" s="107" t="s">
        <v>265</v>
      </c>
      <c r="O7" s="107" t="s">
        <v>266</v>
      </c>
      <c r="P7" s="133" t="s">
        <v>267</v>
      </c>
      <c r="Q7" s="81"/>
      <c r="R7" s="183"/>
      <c r="S7" s="183"/>
      <c r="T7" s="183"/>
      <c r="U7" s="183"/>
    </row>
    <row r="8" spans="1:21" ht="12" customHeight="1">
      <c r="A8" s="85"/>
      <c r="B8" s="85"/>
      <c r="C8" s="116"/>
      <c r="D8" s="131"/>
      <c r="E8" s="132"/>
      <c r="F8" s="132"/>
      <c r="G8" s="107" t="s">
        <v>63</v>
      </c>
      <c r="H8" s="134">
        <f>N3</f>
        <v>0</v>
      </c>
      <c r="I8" s="135" t="s">
        <v>62</v>
      </c>
      <c r="J8" s="116"/>
      <c r="K8" s="131"/>
      <c r="L8" s="132"/>
      <c r="M8" s="132"/>
      <c r="N8" s="107" t="s">
        <v>63</v>
      </c>
      <c r="O8" s="134">
        <f>N3</f>
        <v>0</v>
      </c>
      <c r="P8" s="133" t="s">
        <v>62</v>
      </c>
      <c r="Q8" s="81"/>
      <c r="R8" s="183"/>
      <c r="S8" s="183"/>
      <c r="T8" s="183"/>
      <c r="U8" s="183"/>
    </row>
    <row r="9" spans="1:21" ht="24.75" customHeight="1">
      <c r="A9" s="85"/>
      <c r="B9" s="85"/>
      <c r="C9" s="116"/>
      <c r="D9" s="131"/>
      <c r="E9" s="105" t="s">
        <v>140</v>
      </c>
      <c r="F9" s="106"/>
      <c r="G9" s="107"/>
      <c r="H9" s="132"/>
      <c r="I9" s="136"/>
      <c r="J9" s="116"/>
      <c r="K9" s="131"/>
      <c r="L9" s="105" t="s">
        <v>140</v>
      </c>
      <c r="M9" s="106"/>
      <c r="N9" s="106"/>
      <c r="O9" s="132"/>
      <c r="P9" s="136"/>
      <c r="Q9" s="81"/>
      <c r="R9" s="183"/>
      <c r="S9" s="183"/>
      <c r="T9" s="183"/>
      <c r="U9" s="183"/>
    </row>
    <row r="10" spans="1:190" s="84" customFormat="1" ht="24.75" customHeight="1">
      <c r="A10" s="91"/>
      <c r="B10" s="91"/>
      <c r="C10" s="117"/>
      <c r="D10" s="137"/>
      <c r="E10" s="138"/>
      <c r="F10" s="138"/>
      <c r="G10" s="139">
        <f>IF(Daten1!N4=1,Daten1!G8,IF(Daten1!N4=2,Daten1!G9,IF(Daten1!N4=3,Daten1!G10,IF(Daten1!N4=4,Daten1!G11,IF(Daten1!N4=5,Daten1!G12,IF(Daten1!N4=6,Daten1!G13))))))</f>
        <v>13950</v>
      </c>
      <c r="H10" s="178">
        <f>G10*N3</f>
        <v>0</v>
      </c>
      <c r="I10" s="179"/>
      <c r="J10" s="117"/>
      <c r="K10" s="137"/>
      <c r="L10" s="138"/>
      <c r="M10" s="138"/>
      <c r="N10" s="139">
        <f>IF(Daten2!N4=1,Daten2!G8,IF(Daten2!N4=2,Daten2!G9,IF(Daten2!N4=3,Daten2!G10,IF(Daten2!N4=4,Daten2!G11,IF(Daten2!N4=5,Daten2!G12,IF(Daten2!N4=6,Daten2!G13))))))</f>
        <v>13950</v>
      </c>
      <c r="O10" s="178">
        <f>N10*N3</f>
        <v>0</v>
      </c>
      <c r="P10" s="179"/>
      <c r="Q10" s="92"/>
      <c r="R10" s="184" t="s">
        <v>274</v>
      </c>
      <c r="S10" s="184"/>
      <c r="T10" s="184"/>
      <c r="U10" s="184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</row>
    <row r="11" spans="1:21" ht="7.5" customHeight="1">
      <c r="A11" s="85"/>
      <c r="B11" s="85"/>
      <c r="C11" s="116"/>
      <c r="D11" s="131"/>
      <c r="E11" s="132"/>
      <c r="F11" s="132"/>
      <c r="G11" s="138"/>
      <c r="H11" s="138"/>
      <c r="I11" s="140"/>
      <c r="J11" s="116"/>
      <c r="K11" s="131"/>
      <c r="L11" s="132"/>
      <c r="M11" s="132"/>
      <c r="N11" s="138"/>
      <c r="O11" s="138"/>
      <c r="P11" s="140"/>
      <c r="Q11" s="81"/>
      <c r="R11" s="184"/>
      <c r="S11" s="184"/>
      <c r="T11" s="184"/>
      <c r="U11" s="184"/>
    </row>
    <row r="12" spans="1:21" ht="21.75" customHeight="1">
      <c r="A12" s="85"/>
      <c r="B12" s="85"/>
      <c r="C12" s="116"/>
      <c r="D12" s="131"/>
      <c r="E12" s="105" t="s">
        <v>141</v>
      </c>
      <c r="F12" s="132"/>
      <c r="G12" s="138"/>
      <c r="H12" s="138"/>
      <c r="I12" s="140"/>
      <c r="J12" s="116"/>
      <c r="K12" s="131"/>
      <c r="L12" s="105" t="s">
        <v>143</v>
      </c>
      <c r="M12" s="132"/>
      <c r="N12" s="138"/>
      <c r="O12" s="138"/>
      <c r="P12" s="140"/>
      <c r="Q12" s="93"/>
      <c r="R12" s="184"/>
      <c r="S12" s="184"/>
      <c r="T12" s="184"/>
      <c r="U12" s="184"/>
    </row>
    <row r="13" spans="1:21" ht="19.5" customHeight="1">
      <c r="A13" s="85"/>
      <c r="B13" s="85"/>
      <c r="C13" s="116"/>
      <c r="D13" s="141"/>
      <c r="E13" s="132"/>
      <c r="F13" s="132"/>
      <c r="G13" s="139">
        <f>IF(Daten1!N7="","",VLOOKUP(Daten1!N7,Tabelle1!B1:C111,2,0))</f>
        <v>25900</v>
      </c>
      <c r="H13" s="178">
        <f>G13*N3</f>
        <v>0</v>
      </c>
      <c r="I13" s="179"/>
      <c r="J13" s="116"/>
      <c r="K13" s="131"/>
      <c r="L13" s="132"/>
      <c r="M13" s="132"/>
      <c r="N13" s="139">
        <f>IF(Daten2!N7="","",VLOOKUP(Daten2!N7,Tabelle2!B1:C111,2,0))</f>
        <v>31824</v>
      </c>
      <c r="O13" s="178">
        <f>N13*N3</f>
        <v>0</v>
      </c>
      <c r="P13" s="179"/>
      <c r="Q13" s="81"/>
      <c r="R13" s="184"/>
      <c r="S13" s="184"/>
      <c r="T13" s="184"/>
      <c r="U13" s="184"/>
    </row>
    <row r="14" spans="1:21" ht="21" customHeight="1">
      <c r="A14" s="85"/>
      <c r="B14" s="85"/>
      <c r="C14" s="116"/>
      <c r="D14" s="131"/>
      <c r="E14" s="142"/>
      <c r="F14" s="132"/>
      <c r="G14" s="139"/>
      <c r="H14" s="143"/>
      <c r="I14" s="144"/>
      <c r="J14" s="116"/>
      <c r="K14" s="131"/>
      <c r="L14" s="142"/>
      <c r="M14" s="132"/>
      <c r="N14" s="139"/>
      <c r="O14" s="143"/>
      <c r="P14" s="144"/>
      <c r="Q14" s="81"/>
      <c r="R14" s="184"/>
      <c r="S14" s="184"/>
      <c r="T14" s="184"/>
      <c r="U14" s="184"/>
    </row>
    <row r="15" spans="1:21" ht="7.5" customHeight="1">
      <c r="A15" s="85"/>
      <c r="B15" s="85"/>
      <c r="C15" s="116"/>
      <c r="D15" s="131"/>
      <c r="E15" s="132"/>
      <c r="F15" s="145"/>
      <c r="G15" s="146"/>
      <c r="H15" s="138"/>
      <c r="I15" s="140"/>
      <c r="J15" s="116"/>
      <c r="K15" s="131"/>
      <c r="L15" s="132"/>
      <c r="M15" s="145"/>
      <c r="N15" s="146"/>
      <c r="O15" s="138"/>
      <c r="P15" s="140"/>
      <c r="Q15" s="81"/>
      <c r="R15" s="184"/>
      <c r="S15" s="184"/>
      <c r="T15" s="184"/>
      <c r="U15" s="184"/>
    </row>
    <row r="16" spans="1:21" ht="24.75" customHeight="1">
      <c r="A16" s="85"/>
      <c r="B16" s="85"/>
      <c r="C16" s="116"/>
      <c r="D16" s="131"/>
      <c r="E16" s="105" t="s">
        <v>142</v>
      </c>
      <c r="F16" s="106"/>
      <c r="G16" s="108"/>
      <c r="H16" s="138"/>
      <c r="I16" s="140"/>
      <c r="J16" s="116"/>
      <c r="K16" s="131"/>
      <c r="L16" s="105" t="s">
        <v>142</v>
      </c>
      <c r="M16" s="109" t="str">
        <f>IF(Daten2!N10=1,Daten2!E28,IF(Daten2!N10=2,Daten2!E28,IF(Daten2!N10=3,Daten2!E28,IF(Daten2!N10=4,Daten2!E29,IF(Daten2!N10=5,Daten2!E29,)))))</f>
        <v>con protezione anti radice TPO 1.20 mm</v>
      </c>
      <c r="N16" s="108"/>
      <c r="O16" s="138"/>
      <c r="P16" s="140"/>
      <c r="Q16" s="81"/>
      <c r="R16" s="184"/>
      <c r="S16" s="184"/>
      <c r="T16" s="184"/>
      <c r="U16" s="184"/>
    </row>
    <row r="17" spans="1:21" ht="21.75" customHeight="1">
      <c r="A17" s="85"/>
      <c r="B17" s="85"/>
      <c r="C17" s="116"/>
      <c r="D17" s="131"/>
      <c r="E17" s="132"/>
      <c r="F17" s="132"/>
      <c r="G17" s="139">
        <f>IF(Daten1!N10=1,Daten1!G15,IF(Daten1!N10=2,Daten1!G16,IF(Daten1!N10=3,Daten1!G17,IF(Daten1!N10=4,Daten1!G18,IF(Daten1!N10=5,Daten1!G19,IF(Daten1!N10=6,Daten1!G20))))))</f>
        <v>8860</v>
      </c>
      <c r="H17" s="178">
        <f>G17*N3</f>
        <v>0</v>
      </c>
      <c r="I17" s="179"/>
      <c r="J17" s="116"/>
      <c r="K17" s="131"/>
      <c r="L17" s="132"/>
      <c r="M17" s="132"/>
      <c r="N17" s="139">
        <f>IF(Daten2!N10=1,Daten2!G21,IF(Daten2!N10=2,Daten2!G22,IF(Daten2!N10=3,Daten2!G23,IF(Daten2!N10=4,Daten2!G24,IF(Daten2!N10=5,Daten2!G25,IF(Daten2!N10=6,Daten2!G26,IF(Daten2!N10=7,Daten2!G27)))))))</f>
        <v>31937.999999999996</v>
      </c>
      <c r="O17" s="178">
        <f>N17*N3</f>
        <v>0</v>
      </c>
      <c r="P17" s="179"/>
      <c r="Q17" s="81"/>
      <c r="R17" s="180" t="s">
        <v>136</v>
      </c>
      <c r="S17" s="180"/>
      <c r="T17" s="180"/>
      <c r="U17" s="180"/>
    </row>
    <row r="18" spans="1:21" ht="8.25" customHeight="1">
      <c r="A18" s="85"/>
      <c r="B18" s="85"/>
      <c r="C18" s="116"/>
      <c r="D18" s="131"/>
      <c r="E18" s="132"/>
      <c r="F18" s="145"/>
      <c r="G18" s="145"/>
      <c r="H18" s="132"/>
      <c r="I18" s="136"/>
      <c r="J18" s="116"/>
      <c r="K18" s="131"/>
      <c r="L18" s="132"/>
      <c r="M18" s="145"/>
      <c r="N18" s="145"/>
      <c r="O18" s="132"/>
      <c r="P18" s="136"/>
      <c r="Q18" s="81"/>
      <c r="R18" s="180"/>
      <c r="S18" s="180"/>
      <c r="T18" s="180"/>
      <c r="U18" s="180"/>
    </row>
    <row r="19" spans="1:21" ht="24.75" customHeight="1">
      <c r="A19" s="85"/>
      <c r="B19" s="85"/>
      <c r="C19" s="116"/>
      <c r="D19" s="147"/>
      <c r="E19" s="148" t="s">
        <v>144</v>
      </c>
      <c r="F19" s="148"/>
      <c r="G19" s="149">
        <f>SUM(G10:G17)</f>
        <v>48710</v>
      </c>
      <c r="H19" s="199">
        <f>H10+H13+H17</f>
        <v>0</v>
      </c>
      <c r="I19" s="200"/>
      <c r="J19" s="116"/>
      <c r="K19" s="147"/>
      <c r="L19" s="148" t="s">
        <v>145</v>
      </c>
      <c r="M19" s="148"/>
      <c r="N19" s="149">
        <f>SUM(N10:N17)</f>
        <v>77712</v>
      </c>
      <c r="O19" s="199">
        <f>O10+O13+O17</f>
        <v>0</v>
      </c>
      <c r="P19" s="200"/>
      <c r="Q19" s="81"/>
      <c r="R19" s="180"/>
      <c r="S19" s="180"/>
      <c r="T19" s="180"/>
      <c r="U19" s="180"/>
    </row>
    <row r="20" spans="1:21" s="78" customFormat="1" ht="13.5" customHeight="1">
      <c r="A20" s="85"/>
      <c r="B20" s="85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5"/>
      <c r="S20" s="85"/>
      <c r="T20" s="85"/>
      <c r="U20" s="85"/>
    </row>
    <row r="21" spans="1:21" s="78" customFormat="1" ht="24" customHeight="1">
      <c r="A21" s="85"/>
      <c r="B21" s="85"/>
      <c r="C21" s="81"/>
      <c r="D21" s="110"/>
      <c r="E21" s="111" t="str">
        <f>IF($H$19&lt;$O$19,"Stratigrafia 1","Stratigrafia 2")</f>
        <v>Stratigrafia 2</v>
      </c>
      <c r="F21" s="185" t="s">
        <v>277</v>
      </c>
      <c r="G21" s="185"/>
      <c r="H21" s="185"/>
      <c r="I21" s="185"/>
      <c r="J21" s="112"/>
      <c r="K21" s="153"/>
      <c r="L21" s="113" t="s">
        <v>278</v>
      </c>
      <c r="M21" s="186" t="b">
        <f>IF($H$19&gt;$O$19,$H$19-$O$19,IF($O$19&gt;$H$19,$O$19-$H$19))</f>
        <v>0</v>
      </c>
      <c r="N21" s="186"/>
      <c r="O21" s="114" t="s">
        <v>266</v>
      </c>
      <c r="P21" s="110"/>
      <c r="Q21" s="81"/>
      <c r="R21" s="91"/>
      <c r="S21" s="91"/>
      <c r="T21" s="91"/>
      <c r="U21" s="91"/>
    </row>
    <row r="22" spans="1:21" s="77" customFormat="1" ht="9.75" customHeight="1">
      <c r="A22" s="95"/>
      <c r="B22" s="95"/>
      <c r="C22" s="93"/>
      <c r="D22" s="80"/>
      <c r="E22" s="96"/>
      <c r="F22" s="96"/>
      <c r="G22" s="97"/>
      <c r="H22" s="98"/>
      <c r="I22" s="80"/>
      <c r="J22" s="93"/>
      <c r="K22" s="93"/>
      <c r="L22" s="93"/>
      <c r="M22" s="96"/>
      <c r="N22" s="96"/>
      <c r="O22" s="93"/>
      <c r="P22" s="96"/>
      <c r="Q22" s="93"/>
      <c r="R22" s="93"/>
      <c r="S22" s="95"/>
      <c r="T22" s="95"/>
      <c r="U22" s="93"/>
    </row>
    <row r="23" spans="1:21" s="78" customFormat="1" ht="10.5" customHeight="1">
      <c r="A23" s="85"/>
      <c r="B23" s="85"/>
      <c r="C23" s="81"/>
      <c r="D23" s="99"/>
      <c r="E23" s="100"/>
      <c r="F23" s="100"/>
      <c r="G23" s="100"/>
      <c r="H23" s="100"/>
      <c r="I23" s="100"/>
      <c r="J23" s="100"/>
      <c r="K23" s="81"/>
      <c r="L23" s="101"/>
      <c r="M23" s="80"/>
      <c r="N23" s="198"/>
      <c r="O23" s="198"/>
      <c r="P23" s="100"/>
      <c r="Q23" s="81"/>
      <c r="R23" s="81"/>
      <c r="S23" s="85"/>
      <c r="T23" s="85"/>
      <c r="U23" s="81"/>
    </row>
    <row r="24" spans="1:21" s="78" customFormat="1" ht="12" customHeight="1">
      <c r="A24" s="85"/>
      <c r="B24" s="85"/>
      <c r="C24" s="81"/>
      <c r="D24" s="177"/>
      <c r="E24" s="177"/>
      <c r="F24" s="104"/>
      <c r="G24" s="150"/>
      <c r="H24" s="150"/>
      <c r="I24" s="151"/>
      <c r="J24" s="85"/>
      <c r="K24" s="151"/>
      <c r="L24" s="151"/>
      <c r="M24" s="151"/>
      <c r="N24" s="151"/>
      <c r="O24" s="104"/>
      <c r="P24" s="104"/>
      <c r="Q24" s="81"/>
      <c r="R24" s="184" t="s">
        <v>276</v>
      </c>
      <c r="S24" s="184"/>
      <c r="T24" s="184"/>
      <c r="U24" s="184"/>
    </row>
    <row r="25" spans="1:21" s="78" customFormat="1" ht="5.25" customHeight="1">
      <c r="A25" s="85"/>
      <c r="B25" s="85"/>
      <c r="C25" s="81"/>
      <c r="D25" s="104"/>
      <c r="E25" s="151"/>
      <c r="F25" s="151"/>
      <c r="G25" s="151"/>
      <c r="H25" s="151"/>
      <c r="I25" s="151"/>
      <c r="J25" s="85"/>
      <c r="K25" s="151"/>
      <c r="L25" s="194" t="s">
        <v>273</v>
      </c>
      <c r="M25" s="194"/>
      <c r="N25" s="194"/>
      <c r="O25" s="194"/>
      <c r="P25" s="194"/>
      <c r="Q25" s="81"/>
      <c r="R25" s="184"/>
      <c r="S25" s="184"/>
      <c r="T25" s="184"/>
      <c r="U25" s="184"/>
    </row>
    <row r="26" spans="1:21" s="78" customFormat="1" ht="12.75" customHeight="1">
      <c r="A26" s="85"/>
      <c r="B26" s="85"/>
      <c r="C26" s="81"/>
      <c r="D26" s="104"/>
      <c r="E26" s="151"/>
      <c r="F26" s="196" t="s">
        <v>268</v>
      </c>
      <c r="G26" s="196"/>
      <c r="H26" s="196"/>
      <c r="I26" s="196"/>
      <c r="J26" s="85"/>
      <c r="K26" s="151"/>
      <c r="L26" s="194"/>
      <c r="M26" s="194"/>
      <c r="N26" s="194"/>
      <c r="O26" s="194"/>
      <c r="P26" s="194"/>
      <c r="Q26" s="81"/>
      <c r="R26" s="184"/>
      <c r="S26" s="184"/>
      <c r="T26" s="184"/>
      <c r="U26" s="184"/>
    </row>
    <row r="27" spans="1:21" s="78" customFormat="1" ht="9" customHeight="1">
      <c r="A27" s="85"/>
      <c r="B27" s="85"/>
      <c r="C27" s="81"/>
      <c r="D27" s="151"/>
      <c r="E27" s="151"/>
      <c r="F27" s="196"/>
      <c r="G27" s="196"/>
      <c r="H27" s="196"/>
      <c r="I27" s="196"/>
      <c r="J27" s="85"/>
      <c r="K27" s="151"/>
      <c r="L27" s="194"/>
      <c r="M27" s="194"/>
      <c r="N27" s="194"/>
      <c r="O27" s="194"/>
      <c r="P27" s="194"/>
      <c r="Q27" s="85"/>
      <c r="R27" s="184"/>
      <c r="S27" s="184"/>
      <c r="T27" s="184"/>
      <c r="U27" s="184"/>
    </row>
    <row r="28" spans="1:21" s="78" customFormat="1" ht="15" customHeight="1">
      <c r="A28" s="85"/>
      <c r="B28" s="85"/>
      <c r="C28" s="85"/>
      <c r="D28" s="104"/>
      <c r="E28" s="151"/>
      <c r="G28" s="151"/>
      <c r="H28" s="151"/>
      <c r="I28" s="151"/>
      <c r="J28" s="85"/>
      <c r="K28" s="151"/>
      <c r="L28" s="194"/>
      <c r="M28" s="194"/>
      <c r="N28" s="194"/>
      <c r="O28" s="194"/>
      <c r="P28" s="194"/>
      <c r="Q28" s="85"/>
      <c r="R28" s="184"/>
      <c r="S28" s="184"/>
      <c r="T28" s="184"/>
      <c r="U28" s="184"/>
    </row>
    <row r="29" spans="1:21" s="78" customFormat="1" ht="15" customHeight="1">
      <c r="A29" s="85"/>
      <c r="B29" s="85"/>
      <c r="C29" s="85"/>
      <c r="D29" s="104"/>
      <c r="E29" s="151"/>
      <c r="F29" s="190">
        <f>(L29/100)*16</f>
        <v>0</v>
      </c>
      <c r="G29" s="190"/>
      <c r="H29" s="188" t="s">
        <v>146</v>
      </c>
      <c r="I29" s="151"/>
      <c r="J29" s="85"/>
      <c r="K29" s="151"/>
      <c r="L29" s="195">
        <f>M21/198</f>
        <v>0</v>
      </c>
      <c r="M29" s="195"/>
      <c r="N29" s="195"/>
      <c r="O29" s="182" t="s">
        <v>53</v>
      </c>
      <c r="P29" s="151"/>
      <c r="Q29" s="85"/>
      <c r="R29" s="152" t="s">
        <v>150</v>
      </c>
      <c r="S29" s="152"/>
      <c r="T29" s="152"/>
      <c r="U29" s="152"/>
    </row>
    <row r="30" spans="1:21" s="78" customFormat="1" ht="15" customHeight="1">
      <c r="A30" s="81"/>
      <c r="B30" s="81"/>
      <c r="C30" s="81"/>
      <c r="D30" s="104"/>
      <c r="E30" s="104"/>
      <c r="F30" s="190"/>
      <c r="G30" s="190"/>
      <c r="H30" s="189"/>
      <c r="I30" s="104"/>
      <c r="J30" s="81"/>
      <c r="K30" s="104"/>
      <c r="L30" s="195"/>
      <c r="M30" s="195"/>
      <c r="N30" s="195"/>
      <c r="O30" s="182"/>
      <c r="P30" s="104"/>
      <c r="Q30" s="81"/>
      <c r="R30" s="81"/>
      <c r="S30" s="156"/>
      <c r="T30" s="156"/>
      <c r="U30" s="156"/>
    </row>
    <row r="31" spans="1:21" s="78" customFormat="1" ht="15" customHeight="1">
      <c r="A31" s="81"/>
      <c r="B31" s="81"/>
      <c r="C31" s="81"/>
      <c r="D31" s="104"/>
      <c r="E31" s="104"/>
      <c r="F31" s="155"/>
      <c r="G31" s="155"/>
      <c r="H31" s="154"/>
      <c r="I31" s="104"/>
      <c r="J31" s="81"/>
      <c r="K31" s="104"/>
      <c r="L31" s="104"/>
      <c r="M31" s="104"/>
      <c r="N31" s="104"/>
      <c r="O31" s="104"/>
      <c r="P31" s="104"/>
      <c r="Q31" s="81"/>
      <c r="R31" s="181" t="s">
        <v>275</v>
      </c>
      <c r="S31" s="181"/>
      <c r="T31" s="181"/>
      <c r="U31" s="181"/>
    </row>
    <row r="32" spans="1:21" s="78" customFormat="1" ht="24.75" customHeight="1">
      <c r="A32" s="81"/>
      <c r="B32" s="81"/>
      <c r="C32" s="81"/>
      <c r="D32" s="104"/>
      <c r="E32" s="104"/>
      <c r="F32" s="191" t="s">
        <v>270</v>
      </c>
      <c r="G32" s="191"/>
      <c r="H32" s="191"/>
      <c r="I32" s="104"/>
      <c r="J32" s="81"/>
      <c r="K32" s="104"/>
      <c r="L32" s="104"/>
      <c r="M32" s="104"/>
      <c r="N32" s="104"/>
      <c r="O32" s="104"/>
      <c r="P32" s="104"/>
      <c r="Q32" s="81"/>
      <c r="R32" s="181"/>
      <c r="S32" s="181"/>
      <c r="T32" s="181"/>
      <c r="U32" s="181"/>
    </row>
    <row r="33" spans="1:21" s="78" customFormat="1" ht="24.75" customHeight="1">
      <c r="A33" s="81"/>
      <c r="B33" s="81"/>
      <c r="C33" s="81"/>
      <c r="D33" s="104"/>
      <c r="E33" s="104"/>
      <c r="F33" s="191"/>
      <c r="G33" s="191"/>
      <c r="H33" s="191"/>
      <c r="I33" s="104"/>
      <c r="J33" s="81"/>
      <c r="K33" s="104"/>
      <c r="L33" s="104"/>
      <c r="M33" s="104"/>
      <c r="N33" s="104"/>
      <c r="O33" s="104"/>
      <c r="P33" s="104"/>
      <c r="Q33" s="81"/>
      <c r="R33" s="181"/>
      <c r="S33" s="181"/>
      <c r="T33" s="181"/>
      <c r="U33" s="181"/>
    </row>
    <row r="34" spans="1:21" s="78" customFormat="1" ht="24.75" customHeight="1">
      <c r="A34" s="81"/>
      <c r="B34" s="81"/>
      <c r="C34" s="81"/>
      <c r="D34" s="104"/>
      <c r="E34" s="104"/>
      <c r="F34" s="191"/>
      <c r="G34" s="191"/>
      <c r="H34" s="191"/>
      <c r="I34" s="104"/>
      <c r="J34" s="81"/>
      <c r="K34" s="104"/>
      <c r="L34" s="104"/>
      <c r="P34" s="104"/>
      <c r="Q34" s="81"/>
      <c r="R34" s="152" t="s">
        <v>151</v>
      </c>
      <c r="S34" s="152"/>
      <c r="T34" s="152"/>
      <c r="U34" s="152"/>
    </row>
    <row r="35" spans="1:21" s="78" customFormat="1" ht="24.75" customHeight="1">
      <c r="A35" s="81"/>
      <c r="B35" s="81"/>
      <c r="C35" s="81"/>
      <c r="D35" s="104"/>
      <c r="E35" s="104"/>
      <c r="F35" s="104"/>
      <c r="G35" s="104"/>
      <c r="H35" s="104"/>
      <c r="I35" s="104"/>
      <c r="J35" s="81"/>
      <c r="K35" s="104"/>
      <c r="L35" s="104"/>
      <c r="M35" s="104"/>
      <c r="N35" s="104"/>
      <c r="O35" s="104"/>
      <c r="P35" s="104"/>
      <c r="Q35" s="81"/>
      <c r="R35" s="94"/>
      <c r="S35" s="94"/>
      <c r="T35" s="94"/>
      <c r="U35" s="81"/>
    </row>
    <row r="36" spans="1:21" s="78" customFormat="1" ht="24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s="78" customFormat="1" ht="12" customHeight="1">
      <c r="A37" s="81"/>
      <c r="B37" s="81"/>
      <c r="C37" s="81"/>
      <c r="D37" s="102" t="s">
        <v>147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187" t="s">
        <v>131</v>
      </c>
      <c r="T37" s="187"/>
      <c r="U37" s="81"/>
    </row>
    <row r="38" spans="1:21" s="78" customFormat="1" ht="12" customHeight="1">
      <c r="A38" s="81"/>
      <c r="B38" s="81"/>
      <c r="C38" s="81"/>
      <c r="D38" s="103" t="s">
        <v>132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187"/>
      <c r="T38" s="187"/>
      <c r="U38" s="81"/>
    </row>
    <row r="39" spans="1:21" s="78" customFormat="1" ht="12" customHeight="1">
      <c r="A39" s="81"/>
      <c r="B39" s="81"/>
      <c r="C39" s="81"/>
      <c r="D39" s="103" t="s">
        <v>148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187"/>
      <c r="T39" s="187"/>
      <c r="U39" s="81"/>
    </row>
    <row r="40" spans="1:21" s="78" customFormat="1" ht="24.7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187"/>
      <c r="T40" s="187"/>
      <c r="U40" s="81"/>
    </row>
    <row r="41" s="78" customFormat="1" ht="24.75" customHeight="1"/>
    <row r="42" s="78" customFormat="1" ht="24.75" customHeight="1"/>
    <row r="43" s="78" customFormat="1" ht="24.75" customHeight="1"/>
    <row r="44" s="78" customFormat="1" ht="24.75" customHeight="1"/>
    <row r="45" s="78" customFormat="1" ht="24.75" customHeight="1"/>
    <row r="46" s="78" customFormat="1" ht="24.75" customHeight="1"/>
    <row r="47" s="78" customFormat="1" ht="24.75" customHeight="1"/>
    <row r="48" s="78" customFormat="1" ht="24.75" customHeight="1"/>
    <row r="49" s="78" customFormat="1" ht="24.75" customHeight="1"/>
    <row r="50" s="78" customFormat="1" ht="24.75" customHeight="1"/>
    <row r="51" s="78" customFormat="1" ht="24.75" customHeight="1"/>
    <row r="52" s="78" customFormat="1" ht="24.75" customHeight="1"/>
    <row r="53" s="78" customFormat="1" ht="24.75" customHeight="1"/>
  </sheetData>
  <sheetProtection password="CAAD" sheet="1" objects="1" selectLockedCells="1"/>
  <mergeCells count="27">
    <mergeCell ref="H3:M3"/>
    <mergeCell ref="L25:P28"/>
    <mergeCell ref="L29:N30"/>
    <mergeCell ref="F26:I27"/>
    <mergeCell ref="C4:M4"/>
    <mergeCell ref="N23:O23"/>
    <mergeCell ref="H19:I19"/>
    <mergeCell ref="O19:P19"/>
    <mergeCell ref="H10:I10"/>
    <mergeCell ref="H13:I13"/>
    <mergeCell ref="S37:T40"/>
    <mergeCell ref="O10:P10"/>
    <mergeCell ref="O13:P13"/>
    <mergeCell ref="O17:P17"/>
    <mergeCell ref="H29:H30"/>
    <mergeCell ref="F29:G30"/>
    <mergeCell ref="F32:H34"/>
    <mergeCell ref="D24:E24"/>
    <mergeCell ref="H17:I17"/>
    <mergeCell ref="R17:U19"/>
    <mergeCell ref="R31:U33"/>
    <mergeCell ref="O29:O30"/>
    <mergeCell ref="R6:U9"/>
    <mergeCell ref="R10:U16"/>
    <mergeCell ref="R24:U28"/>
    <mergeCell ref="F21:I21"/>
    <mergeCell ref="M21:N21"/>
  </mergeCells>
  <conditionalFormatting sqref="H6">
    <cfRule type="expression" priority="51" dxfId="2" stopIfTrue="1">
      <formula>"Wenn$g$21=0"</formula>
    </cfRule>
  </conditionalFormatting>
  <conditionalFormatting sqref="K7:P19">
    <cfRule type="expression" priority="56" dxfId="5" stopIfTrue="1">
      <formula>$H$19=$O$19</formula>
    </cfRule>
    <cfRule type="expression" priority="57" dxfId="5" stopIfTrue="1">
      <formula>"Wenn$F$20=0"</formula>
    </cfRule>
    <cfRule type="expression" priority="58" dxfId="0" stopIfTrue="1">
      <formula>$E$21="Systemaufbau 2"</formula>
    </cfRule>
  </conditionalFormatting>
  <conditionalFormatting sqref="D7:I19">
    <cfRule type="expression" priority="59" dxfId="5" stopIfTrue="1">
      <formula>"Wenn$F$20=0"</formula>
    </cfRule>
    <cfRule type="expression" priority="60" dxfId="5" stopIfTrue="1">
      <formula>"Wenn$N$2=0"</formula>
    </cfRule>
    <cfRule type="expression" priority="61" dxfId="0" stopIfTrue="1">
      <formula>$E$21="Systemaufbau 1"</formula>
    </cfRule>
  </conditionalFormatting>
  <conditionalFormatting sqref="O21 D21:M21">
    <cfRule type="expression" priority="31" dxfId="11" stopIfTrue="1">
      <formula>$H$19=$O$19</formula>
    </cfRule>
    <cfRule type="expression" priority="32" dxfId="0" stopIfTrue="1">
      <formula>$E$21="Stratigrafia 1"</formula>
    </cfRule>
    <cfRule type="expression" priority="33" dxfId="0" stopIfTrue="1">
      <formula>$E$21="Stratigrafia 2"</formula>
    </cfRule>
  </conditionalFormatting>
  <conditionalFormatting sqref="P21">
    <cfRule type="expression" priority="1" dxfId="11" stopIfTrue="1">
      <formula>$H$19=$O$19</formula>
    </cfRule>
    <cfRule type="expression" priority="2" dxfId="0" stopIfTrue="1">
      <formula>$E$21="Systemaufbau 1"</formula>
    </cfRule>
    <cfRule type="expression" priority="3" dxfId="0" stopIfTrue="1">
      <formula>$E$21="Systemaufbau 2"</formula>
    </cfRule>
  </conditionalFormatting>
  <printOptions/>
  <pageMargins left="0.5118110236220472" right="0.2362204724409449" top="0.48" bottom="0.25" header="0.28" footer="0.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wetterwald.gerhard</dc:creator>
  <cp:keywords/>
  <dc:description/>
  <cp:lastModifiedBy>Nadja Baumann</cp:lastModifiedBy>
  <cp:lastPrinted>2021-04-12T05:33:40Z</cp:lastPrinted>
  <dcterms:created xsi:type="dcterms:W3CDTF">2010-11-12T05:13:38Z</dcterms:created>
  <dcterms:modified xsi:type="dcterms:W3CDTF">2021-05-04T12:26:42Z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Gerhard Wetterwald</vt:lpwstr>
  </property>
  <property fmtid="{D5CDD505-2E9C-101B-9397-08002B2CF9AE}" pid="3" name="display_urn:schemas-microsoft-com:office:office#Author">
    <vt:lpwstr>Gerhard Wetterwald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